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1"/>
  </bookViews>
  <sheets>
    <sheet name="PPAS 2023" sheetId="6" r:id="rId1"/>
    <sheet name="PPAS 2023 (rincian belanja)" sheetId="7" r:id="rId2"/>
    <sheet name="Sheet2" sheetId="8" r:id="rId3"/>
    <sheet name="rencana 2023" sheetId="10" r:id="rId4"/>
    <sheet name="Sheet1 (2)" sheetId="11" r:id="rId5"/>
    <sheet name="PPAS 2023 (rincian penyesuaian)" sheetId="12" r:id="rId6"/>
    <sheet name="Sheet1" sheetId="9" r:id="rId7"/>
  </sheets>
  <calcPr calcId="144525"/>
</workbook>
</file>

<file path=xl/calcChain.xml><?xml version="1.0" encoding="utf-8"?>
<calcChain xmlns="http://schemas.openxmlformats.org/spreadsheetml/2006/main">
  <c r="P156" i="12" l="1"/>
  <c r="M144" i="12"/>
  <c r="M143" i="12"/>
  <c r="M142" i="12"/>
  <c r="M141" i="12"/>
  <c r="M140" i="12"/>
  <c r="M139" i="12"/>
  <c r="M138" i="12"/>
  <c r="M137" i="12"/>
  <c r="M136" i="12"/>
  <c r="M135" i="12"/>
  <c r="M134" i="12"/>
  <c r="M133" i="12"/>
  <c r="M132" i="12"/>
  <c r="M131" i="12"/>
  <c r="M130" i="12"/>
  <c r="M129" i="12"/>
  <c r="M128" i="12"/>
  <c r="M127" i="12"/>
  <c r="M123" i="12"/>
  <c r="M120" i="12"/>
  <c r="M119" i="12"/>
  <c r="M116" i="12"/>
  <c r="M112" i="12"/>
  <c r="M111" i="12"/>
  <c r="M106" i="12"/>
  <c r="M105" i="12"/>
  <c r="M101" i="12"/>
  <c r="M93" i="12"/>
  <c r="M78" i="12"/>
  <c r="M76" i="12"/>
  <c r="M75" i="12"/>
  <c r="M72" i="12"/>
  <c r="M71" i="12"/>
  <c r="M70" i="12"/>
  <c r="M66" i="12"/>
  <c r="M56" i="12"/>
  <c r="M55" i="12"/>
  <c r="M53" i="12"/>
  <c r="M52" i="12"/>
  <c r="M51" i="12"/>
  <c r="M49" i="12"/>
  <c r="M48" i="12"/>
  <c r="M39" i="12"/>
  <c r="M37" i="12"/>
  <c r="M32" i="12"/>
  <c r="M25" i="12"/>
  <c r="M23" i="12"/>
  <c r="M19" i="12"/>
  <c r="M16" i="12"/>
  <c r="M15" i="12"/>
  <c r="M14" i="12"/>
  <c r="M13" i="12"/>
  <c r="M12" i="12"/>
  <c r="P145" i="12" l="1"/>
  <c r="P149" i="12" s="1"/>
  <c r="F67" i="10"/>
  <c r="F66" i="10"/>
  <c r="F65" i="10"/>
  <c r="F64" i="10"/>
  <c r="F63" i="10"/>
  <c r="F62" i="10"/>
  <c r="F61" i="10"/>
  <c r="F60" i="10"/>
  <c r="F59" i="10"/>
  <c r="F55" i="10"/>
  <c r="F54" i="10"/>
  <c r="F53" i="10"/>
  <c r="F49" i="10"/>
  <c r="F48" i="10"/>
  <c r="F43" i="10"/>
  <c r="F42" i="10"/>
  <c r="F38" i="10"/>
  <c r="F33" i="10"/>
  <c r="F32" i="10"/>
  <c r="F30" i="10"/>
  <c r="F29" i="10"/>
  <c r="F27" i="10"/>
  <c r="F25" i="10"/>
  <c r="F24" i="10"/>
  <c r="F23" i="10"/>
  <c r="F22" i="10"/>
  <c r="F21" i="10"/>
  <c r="F20" i="10"/>
  <c r="F19" i="10"/>
  <c r="F17" i="10"/>
  <c r="F15" i="10"/>
  <c r="F13" i="10"/>
  <c r="F12" i="10"/>
  <c r="F11" i="10"/>
  <c r="F10" i="10"/>
  <c r="F9" i="10"/>
  <c r="F8" i="10"/>
  <c r="F7" i="10"/>
  <c r="F6" i="10"/>
  <c r="I156" i="6" l="1"/>
  <c r="J19" i="6"/>
  <c r="J14" i="6"/>
  <c r="J120" i="6" l="1"/>
  <c r="I145" i="6"/>
  <c r="I145" i="7"/>
  <c r="J144" i="6"/>
  <c r="J143" i="6"/>
  <c r="J142" i="6"/>
  <c r="J141" i="6"/>
  <c r="J140" i="6"/>
  <c r="J139" i="6"/>
  <c r="J138" i="6"/>
  <c r="J137" i="6"/>
  <c r="J136" i="6"/>
  <c r="J135" i="6"/>
  <c r="J134" i="6"/>
  <c r="J133" i="6"/>
  <c r="J132" i="6"/>
  <c r="J131" i="6"/>
  <c r="J130" i="6"/>
  <c r="J129" i="6"/>
  <c r="J128" i="6"/>
  <c r="J127" i="6"/>
  <c r="J51" i="7"/>
  <c r="X51" i="7"/>
  <c r="J55" i="7"/>
  <c r="X55" i="7"/>
  <c r="M55" i="7"/>
  <c r="U72" i="7"/>
  <c r="X72" i="7" s="1"/>
  <c r="J72" i="7" s="1"/>
  <c r="J112" i="7"/>
  <c r="X112" i="7"/>
  <c r="M112" i="7"/>
  <c r="K112" i="7"/>
  <c r="J75" i="7"/>
  <c r="X75" i="7"/>
  <c r="W75" i="7"/>
  <c r="V75" i="7"/>
  <c r="U56" i="7"/>
  <c r="R56" i="7"/>
  <c r="Q56" i="7"/>
  <c r="P56" i="7"/>
  <c r="O56" i="7"/>
  <c r="N56" i="7"/>
  <c r="J39" i="7"/>
  <c r="J39" i="6" s="1"/>
  <c r="J32" i="7"/>
  <c r="J23" i="7"/>
  <c r="J16" i="7"/>
  <c r="J15" i="7"/>
  <c r="J14" i="7"/>
  <c r="J13" i="7"/>
  <c r="J12" i="7"/>
  <c r="J23" i="6"/>
  <c r="J25" i="7"/>
  <c r="U25" i="7"/>
  <c r="R25" i="7"/>
  <c r="Q25" i="7"/>
  <c r="Q23" i="7"/>
  <c r="L25" i="7"/>
  <c r="J123" i="6"/>
  <c r="J119" i="6"/>
  <c r="J116" i="6"/>
  <c r="J112" i="6"/>
  <c r="J111" i="6"/>
  <c r="J106" i="6"/>
  <c r="J105" i="6"/>
  <c r="J101" i="6"/>
  <c r="J93" i="6"/>
  <c r="J78" i="6"/>
  <c r="J76" i="6"/>
  <c r="J75" i="6"/>
  <c r="J71" i="6"/>
  <c r="J70" i="6"/>
  <c r="J66" i="6"/>
  <c r="J55" i="6"/>
  <c r="J53" i="6"/>
  <c r="J52" i="6"/>
  <c r="J51" i="6"/>
  <c r="J49" i="6"/>
  <c r="J48" i="6"/>
  <c r="J37" i="6"/>
  <c r="J32" i="6"/>
  <c r="J25" i="6"/>
  <c r="J16" i="6"/>
  <c r="J15" i="6"/>
  <c r="J13" i="6"/>
  <c r="J12" i="6"/>
  <c r="X56" i="7" l="1"/>
  <c r="J56" i="7" s="1"/>
  <c r="J56" i="6" s="1"/>
  <c r="M16" i="8"/>
  <c r="J16" i="8"/>
  <c r="M15" i="8"/>
  <c r="J15" i="8"/>
  <c r="M14" i="8"/>
  <c r="J14" i="8"/>
  <c r="M13" i="8"/>
  <c r="J13" i="8"/>
  <c r="M12" i="8"/>
  <c r="J12" i="8"/>
  <c r="M11" i="8"/>
  <c r="J11" i="8"/>
  <c r="M10" i="8"/>
  <c r="M9" i="8"/>
  <c r="M8" i="8"/>
  <c r="J8" i="8"/>
  <c r="M7" i="8"/>
  <c r="J7" i="8"/>
  <c r="M6" i="8"/>
  <c r="J6" i="8"/>
  <c r="M5" i="8"/>
  <c r="J5" i="8"/>
  <c r="Q39" i="7"/>
  <c r="X39" i="7"/>
  <c r="X32" i="7"/>
  <c r="S32" i="7"/>
  <c r="X23" i="7"/>
  <c r="U23" i="7"/>
  <c r="R23" i="7"/>
  <c r="Q16" i="7"/>
  <c r="Q15" i="7"/>
  <c r="Q14" i="7"/>
  <c r="Q13" i="7"/>
  <c r="Q12" i="7"/>
  <c r="M17" i="8" l="1"/>
  <c r="M19" i="8" s="1"/>
  <c r="X25" i="7"/>
  <c r="X16" i="7" l="1"/>
  <c r="X14" i="7"/>
  <c r="X15" i="7"/>
  <c r="X13" i="7"/>
  <c r="X12" i="7"/>
  <c r="I149" i="7"/>
  <c r="J72" i="6"/>
  <c r="I149" i="6" s="1"/>
</calcChain>
</file>

<file path=xl/comments1.xml><?xml version="1.0" encoding="utf-8"?>
<comments xmlns="http://schemas.openxmlformats.org/spreadsheetml/2006/main">
  <authors>
    <author>Irwan Nawir</author>
  </authors>
  <commentList>
    <comment ref="I66" authorId="0">
      <text>
        <r>
          <rPr>
            <b/>
            <sz val="9"/>
            <color indexed="81"/>
            <rFont val="Tahoma"/>
            <family val="2"/>
          </rPr>
          <t>laptop</t>
        </r>
      </text>
    </comment>
  </commentList>
</comments>
</file>

<file path=xl/comments2.xml><?xml version="1.0" encoding="utf-8"?>
<comments xmlns="http://schemas.openxmlformats.org/spreadsheetml/2006/main">
  <authors>
    <author>Irwan Nawir</author>
  </authors>
  <commentList>
    <comment ref="P66" authorId="0">
      <text>
        <r>
          <rPr>
            <b/>
            <sz val="9"/>
            <color indexed="81"/>
            <rFont val="Tahoma"/>
            <family val="2"/>
          </rPr>
          <t>laptop</t>
        </r>
      </text>
    </comment>
  </commentList>
</comments>
</file>

<file path=xl/sharedStrings.xml><?xml version="1.0" encoding="utf-8"?>
<sst xmlns="http://schemas.openxmlformats.org/spreadsheetml/2006/main" count="1616" uniqueCount="502">
  <si>
    <t>Rp.</t>
  </si>
  <si>
    <t>6 desa</t>
  </si>
  <si>
    <t>Tabel T-C.31</t>
  </si>
  <si>
    <t>Review terhadap Rancangan Awal RKPD Tahun 2022</t>
  </si>
  <si>
    <t>Kecamatan Pasilambena</t>
  </si>
  <si>
    <t>Lokasi</t>
  </si>
  <si>
    <t>Penyediaan Jasa Komunikasi, Sumber Daya Air dan Listrik</t>
  </si>
  <si>
    <t>Penyediaan Bahan Bacaan dan Peraturan Perundang-undangan</t>
  </si>
  <si>
    <t>Sasaran</t>
  </si>
  <si>
    <t>Nomenklatur Urusan (Program / Kegiatan / Sub Kegiatan)</t>
  </si>
  <si>
    <t>Indikator Kinerja Program (Outcome) dan Kegiatan (Output)</t>
  </si>
  <si>
    <t>Tahun  2</t>
  </si>
  <si>
    <t>Target</t>
  </si>
  <si>
    <t>PROGRAM PENUNJANG URUSAN PEMERINTAHAN DAERAH KABUPATEN/KOTA</t>
  </si>
  <si>
    <t>Perencanaan, Penganggaran, dan Evaluasi Kinerja Perangkat Daerah</t>
  </si>
  <si>
    <t>Penyusunan Dokumen Perencanaan Perangkat Daerah</t>
  </si>
  <si>
    <t>Koordinasi dan Penyusunan Dokumen RKA-SKPD</t>
  </si>
  <si>
    <t>1 dok</t>
  </si>
  <si>
    <t>Koordinasi dan Penyusunan Dokumen Perubahan RKA-SKPD</t>
  </si>
  <si>
    <t>Koordinasi dan Penyusunan DPA-SKPD</t>
  </si>
  <si>
    <t>Koordinasi dan Penyusunan Perubahan DPA- SKPD</t>
  </si>
  <si>
    <t>Koordinasi dan Penyusunan Laporan Capaian Kinerja dan Ikhtisar Realisasi Kinerja SKPD</t>
  </si>
  <si>
    <t>3 dok</t>
  </si>
  <si>
    <t>Administrasi Keuangan Perangkat Daerah</t>
  </si>
  <si>
    <t>Penyediaan Gaji dan Tunjangan ASN</t>
  </si>
  <si>
    <t>Koordinasi dan Penyusunan Laporan Keuangan Akhir Tahun SKPD</t>
  </si>
  <si>
    <t>Pengelolaan dan Penyiapan Bahan Tanggapan Pemeriksaan</t>
  </si>
  <si>
    <t>Koordinasi dan Penyusunan Laporan Keuangan Bulanan/Triwulanan/Semesteran SKPD</t>
  </si>
  <si>
    <t>2 dok</t>
  </si>
  <si>
    <t>Administrasi Barang Milik Daerah pada Perangkat Daerah</t>
  </si>
  <si>
    <t>Rekonsiliasi dan  Penyusunan  Laporan  Barang Milik Daerah pada SKPD</t>
  </si>
  <si>
    <t>Administrasi Kepegawaian Perangkat Daerah</t>
  </si>
  <si>
    <t>Pengadaan Pakaian Dinas Beserta Atribut Kelengkapannya</t>
  </si>
  <si>
    <t>Tersedianya pakaian dinas lengkap</t>
  </si>
  <si>
    <t>Koordinasi dan  Pelaksanaan  Sistem  Informasi Kepegawaian</t>
  </si>
  <si>
    <t>Tersusunnya informasi kepegawaian</t>
  </si>
  <si>
    <t>Pendidikan dan Pelatihan Pegawai Berdasarkan Tugas dan Fungsi</t>
  </si>
  <si>
    <t>Administrasi Umum Perangkat Daerah</t>
  </si>
  <si>
    <t>Penyediaan Komponen Instalasi Listrik/Penerangan Bangunan Kantor</t>
  </si>
  <si>
    <t>Penyediaan Peralatan dan Perlengkapan Kantor</t>
  </si>
  <si>
    <t>Penyediaan Bahan Logistik Kantor</t>
  </si>
  <si>
    <t>Penyediaan Barang Cetakan dan Penggandaan</t>
  </si>
  <si>
    <t>Fasilitasi Kunjungan Tamu</t>
  </si>
  <si>
    <t>Penyelenggaraan Rapat Koordinasi dan Konsultasi SKPD</t>
  </si>
  <si>
    <t>Pengadaan Barang Milik Daerah Penunjang Urusan Pemerintah Daerah</t>
  </si>
  <si>
    <t>Pengadaan Mebel</t>
  </si>
  <si>
    <t>Pengadaan Sarana dan Prasarana Gedung Kantor atau Bangunan Lainnya</t>
  </si>
  <si>
    <t>Pengadaan Sarana dan Prasarana Pendukung Gedung Kantor atau Bangunan Lainnya</t>
  </si>
  <si>
    <t>Penyediaan Jasa Penunjang Urusan Pemerintahan Daerah</t>
  </si>
  <si>
    <t>Penyediaan Jasa Peralatan dan Perlengkapan Kantor</t>
  </si>
  <si>
    <t>Penyediaan Jasa Pelayanan Umum Kantor</t>
  </si>
  <si>
    <t>Pemeliharaan Barang Milik Daerah Penunjang Urusan Pemerintahan Daerah</t>
  </si>
  <si>
    <t>Pemeliharaan Peralatan dan Mesin Lainnya</t>
  </si>
  <si>
    <t>Pemeliharaan Aset Tetap Lainnya</t>
  </si>
  <si>
    <t>Pemeliharaan/Rehabilitasi Gedung Kantor dan Bangunan Lainnya</t>
  </si>
  <si>
    <t>Peningkatan Pelayanan BLUD</t>
  </si>
  <si>
    <t>Pelayanan dan Penunjang Pelayanan BLUD</t>
  </si>
  <si>
    <t>UNSUR KEWILAYAHAN</t>
  </si>
  <si>
    <t>KECAMATAN</t>
  </si>
  <si>
    <t>PROGRAM PENYELENGGARAAN PEMERINTAHAN DAN PELAYANAN PUBLIK</t>
  </si>
  <si>
    <t>Penyelenggaraan Urusan Pemerintahan yang tidak Dilaksanakan oleh Unit Kerja Perangkat Daerah yang Ada di Kecamatan</t>
  </si>
  <si>
    <t>Fasilitasi Percepatan Pencapaian Standar Pelayanan Minimal di Wilayah Kecamatan</t>
  </si>
  <si>
    <t>Pelaksanaan Urusan Pemerintahan yang Dilimpahkan kepada Camat</t>
  </si>
  <si>
    <t>Pelaksanaan Urusan Pemerintahan yang terkait dengan Kewenangan Lain yang Dilimpahkan</t>
  </si>
  <si>
    <t>PROGRAM PEMBERDAYAAN MASYARAKAT DESA DAN KELURAHAN</t>
  </si>
  <si>
    <t>Koordinasi Kegiatan Pemberdayaan Desa</t>
  </si>
  <si>
    <t>Peningkatan Partisipasi Masyarakat dalam Forum Musyawarah Perencanaan Pembangunan di Desa</t>
  </si>
  <si>
    <t>Sinkronisasi Program Kerja dan Kegiatan Pemberdayaan Masyarakat yang Dilakukan oleh Pemerintah dan Swasta di Wilayah Kerja Kecamatan</t>
  </si>
  <si>
    <t>Peningkatan Efektifitas Kegiatan Pemberdayaan Masyarakat di Wilayah Kecamatan</t>
  </si>
  <si>
    <t>PROGRAM KOORDINASI KETENTRAMAN DAN KETERTIBAN UMUM</t>
  </si>
  <si>
    <t>Koordinasi Upaya Penyelenggaraan Ketenteraman dan Ketertiban Umum</t>
  </si>
  <si>
    <t>Sinergitas dengan  Kepolisian  Negara  Republik Indonesia, Tentara Nasional Indonesia dan Instansi Vertikal di Wilayah Kecamatan</t>
  </si>
  <si>
    <t>Harmonisasi Hubungan Dengan Tokoh Agama dan Tokoh Masyarakat</t>
  </si>
  <si>
    <t>PROGRAM PENYELENGGARAAN URUSAN PEMERINTAHAN UMUM</t>
  </si>
  <si>
    <t>Penyelenggaraan Urusan Pemerintahan Umum sesuai Penugasan Kepala Daerah</t>
  </si>
  <si>
    <t>Pembinaan Wawasan Kebangsaan dan Ketahanan Nasional dalam rangka Memantapkan Pengamalan Pancasila, Pelaksanaan Undang- Undang Dasar Negara Republik Indonesia Tahun 1945, Pelestarian Bhinneka Tunggal Ika Serta Pemertahanan dan Pemeliharaan Keutuhan Negara Kesatuan Republik Indonesia</t>
  </si>
  <si>
    <t>2 kegiatan</t>
  </si>
  <si>
    <t>Pembinaan Kerukunan Antarsuku dan Intrasuku, Umat Beragama, Ras, dan Golongan Lainnya Guna mewujudkan Stabilitas Keamanan Lokal, Regional, dan Nasional</t>
  </si>
  <si>
    <t>1 kegiatan</t>
  </si>
  <si>
    <t>Pelaksanaan Tugas Forum Koordinasi Pimpinan di Kecamatan</t>
  </si>
  <si>
    <t>PROGRAM PEMBINAAN DAN PENGAWASAN PEMERINTAHAN DESA</t>
  </si>
  <si>
    <t>Fasilitasi, Rekomendasi dan Koordinasi Pembinaan dan Pengawasan Pemerintahan Desa</t>
  </si>
  <si>
    <t>Fasilitasi Administrasi Tata Pemerintahan Desa</t>
  </si>
  <si>
    <t>Fasilitasi Pengelolaan Keuangan Desa dan Pendayagunaan Aset Desa</t>
  </si>
  <si>
    <t>Fasilitasi Pelaksanaan Tugas dan Fungsi Badan Permusyawaratan Desa</t>
  </si>
  <si>
    <t>Fasilitasi Sinkronisasi Perencanaan Pembangunan Daerah dengan Pembangunan Desa</t>
  </si>
  <si>
    <t>Fasilitasi Penetapan Lokasi Pembangunan Kawasan Perdesaan</t>
  </si>
  <si>
    <t>Fasilitasi Penyelenggaraan Ketenteraman dan Ketertiban Umum</t>
  </si>
  <si>
    <t>Fasilitasi Penyusunan Perencanaan Pembangunan Partisipatif</t>
  </si>
  <si>
    <t>Fasilitasi Penataan, Pemanfaatan, dan Pendayagunaan Ruang Desa Serta Penetapan dan Penegasan Batas Desa</t>
  </si>
  <si>
    <t>Koordinasi Pelaksanaan Pembangunan Kawasan Perdesaan di Wilayah Kecamatan</t>
  </si>
  <si>
    <t>No.</t>
  </si>
  <si>
    <t>Tujuan</t>
  </si>
  <si>
    <t>KODE</t>
  </si>
  <si>
    <t>Unit Kerja OPD Penang gung Jawab</t>
  </si>
  <si>
    <t>Meningkatkan Reformasi Birokrasi Daerah</t>
  </si>
  <si>
    <t>x.xx.01</t>
  </si>
  <si>
    <t>Meningkatnya pengelolaan adiminstrasi keuangan dan operasional perkantoran </t>
  </si>
  <si>
    <t>100% </t>
  </si>
  <si>
    <t> 100%</t>
  </si>
  <si>
    <t>Meningkatnya Nilai SAKIP</t>
  </si>
  <si>
    <t>x.xx.01.2.01</t>
  </si>
  <si>
    <t>% ketersediaan dokumen kinerja</t>
  </si>
  <si>
    <t>x.xx.01.2.01.01</t>
  </si>
  <si>
    <t>Jumlah dokumen perencanaan</t>
  </si>
  <si>
    <t> Kec. Pasilambena</t>
  </si>
  <si>
    <t>Kec. Pasilambena</t>
  </si>
  <si>
    <t>x.xx.01.2.01.02</t>
  </si>
  <si>
    <t>Jumlah dokumen RKA yang dikoordinasikan</t>
  </si>
  <si>
    <t>x.xx.01.2.01.03</t>
  </si>
  <si>
    <t>Jumlah dokumen RKA perubahan yang dikoordinasikan</t>
  </si>
  <si>
    <t>x.xx.01.2.01.04</t>
  </si>
  <si>
    <t>Jumlah dokumen DPA yang dikoordinasikan</t>
  </si>
  <si>
    <t>x.xx.01.2.01.05</t>
  </si>
  <si>
    <t>Jumlah dokumen DPA Perubahan yang dikoordinasikan</t>
  </si>
  <si>
    <t>x.xx.01.2.01.06</t>
  </si>
  <si>
    <t>Tersedianya dokumen LAKIP, LPPD, LKPJ</t>
  </si>
  <si>
    <t>x.xx.01.2.01.07</t>
  </si>
  <si>
    <t>Evaluasi Kinerja Perangkat Daerah</t>
  </si>
  <si>
    <t>Jumlah evaluasi yang dilaksanakan </t>
  </si>
  <si>
    <t>Meningkatnya Tertib Administrasi Keuangan dan Aset Daerah</t>
  </si>
  <si>
    <t>x.xx.01.2.02.</t>
  </si>
  <si>
    <t>% ketersediaan dokumen  keuangan </t>
  </si>
  <si>
    <t>x.xx.01.2.02.01</t>
  </si>
  <si>
    <t>Jumlah gaji dan Tunjangan ASN</t>
  </si>
  <si>
    <t>x.xx.01.2.02.02</t>
  </si>
  <si>
    <t>Penyediaan Administrasi Pelaksanaan Tugas ASN</t>
  </si>
  <si>
    <t>Jumlah SOP  dipersiapkan </t>
  </si>
  <si>
    <t>x.xx.01.2.02.03</t>
  </si>
  <si>
    <t>Pelaksanaan Penatausahaan dan Pengujian/Verifikasi Keuangan SKPD</t>
  </si>
  <si>
    <t>Jumlah verifikasi keuangan </t>
  </si>
  <si>
    <t>x.xx.01.2.02.04</t>
  </si>
  <si>
    <t>Koordinasi dan Pelaksanaan Akuntansi SKPD</t>
  </si>
  <si>
    <t>Jumlah rekon akutansi yang dikoordinasikan </t>
  </si>
  <si>
    <t>x.xx.01.2.02.05</t>
  </si>
  <si>
    <t>Jumlah Laporan Keuangan Akhir Tahun</t>
  </si>
  <si>
    <t>x.xx.01.2.02.06</t>
  </si>
  <si>
    <t>Dokumen tanggapan pemeriksaan </t>
  </si>
  <si>
    <t>x.xx.01.2.02.07</t>
  </si>
  <si>
    <t>Jumlah Laporan Lealisasi Fisik Keuangan</t>
  </si>
  <si>
    <t>x.xx.01.2.02.08</t>
  </si>
  <si>
    <t>Penyusunan Pelaporan dan Analisis Prognosis Realisasi Anggaran</t>
  </si>
  <si>
    <t>Jumlah laporan prognosis realiasasi keuangan </t>
  </si>
  <si>
    <t>x.xx.01.2.03</t>
  </si>
  <si>
    <t>% ketersediaan dokumen BMD </t>
  </si>
  <si>
    <t>x.xx.01.2.03.01</t>
  </si>
  <si>
    <t>Penyusunan Perencanaan Kebutuhan Barang Milik Daerah SKPD</t>
  </si>
  <si>
    <t>Dokumen perencanaan kebutuhan BMD</t>
  </si>
  <si>
    <t>x.xx.01.2.03.02</t>
  </si>
  <si>
    <t>Pengamanan Barang Milik Daerah SKPD</t>
  </si>
  <si>
    <t>Jumlah kegiatan pemangamanan BMD </t>
  </si>
  <si>
    <t>x.xx.01.2.03.03</t>
  </si>
  <si>
    <t>Koordinasi dan Penilaian Barang Milik Daerah SKPD</t>
  </si>
  <si>
    <t>Jumlah rekon BMD yang dikoordinasikan   </t>
  </si>
  <si>
    <t>x.xx.01.2.03.04</t>
  </si>
  <si>
    <t>Pembinaan, Pengawasan, dan Pengendalian Barang Milik Daerah pada SKPD</t>
  </si>
  <si>
    <t>Jumlah kegiatan Pengawasan BMD </t>
  </si>
  <si>
    <t>x.xx.01.2.03.05</t>
  </si>
  <si>
    <t>Jumlah Laporan Aset BMD</t>
  </si>
  <si>
    <t>x.xx.01.2.03.06</t>
  </si>
  <si>
    <t>Penatausahaan Barang Milik Daerah pada SKPD</t>
  </si>
  <si>
    <t>Jumlah laporan inventaris BMD </t>
  </si>
  <si>
    <t>x.xx.01.2.03.07</t>
  </si>
  <si>
    <t>Pemanfaatan Barang Milik Daerah SKPD</t>
  </si>
  <si>
    <t>Jumlah laporan pemanfaatan BMD </t>
  </si>
  <si>
    <t>Meningkatnya kepercayaan masyarakat  terhadap pelayanan</t>
  </si>
  <si>
    <t>x.xx.01.2.05.</t>
  </si>
  <si>
    <t>% ketersediaan dokumen kepegawaian </t>
  </si>
  <si>
    <t>x.xx.01.2.05,.01</t>
  </si>
  <si>
    <t>Peningkatan Sarana dan Prasarana Disiplin Pegawai</t>
  </si>
  <si>
    <t>Jumlah Sarana dan Prasarana   </t>
  </si>
  <si>
    <t>x.xx.01.2.05.02</t>
  </si>
  <si>
    <t>x.xx.01.2.05.03</t>
  </si>
  <si>
    <t>Pendataan dan Pengolahan Administrasi Kepegawaian</t>
  </si>
  <si>
    <t>Jumlah dokumen Administrasi kepegawaian </t>
  </si>
  <si>
    <t>x.xx.01.2.05.04</t>
  </si>
  <si>
    <t>x.xx.01.2.05.05</t>
  </si>
  <si>
    <t>Monitoring, Evaluasi, dan Penilaian Kinerja Pegawai</t>
  </si>
  <si>
    <t>Jumlah pelaksanaan monev kinerja </t>
  </si>
  <si>
    <t>x.xx.01.2.05.06</t>
  </si>
  <si>
    <t>Pemulangan Pegawai yang Pensiun</t>
  </si>
  <si>
    <t>Jumlah pensiunan yang dipulangkan </t>
  </si>
  <si>
    <t>x.xx.01.2.05.07</t>
  </si>
  <si>
    <t>Pemulangan Pegawai yang Meninggal dalam Melaksanakan Tugas</t>
  </si>
  <si>
    <t>Jumlah pegawai yang gugur dalam tugas </t>
  </si>
  <si>
    <t>x.xx.01.2.05.08</t>
  </si>
  <si>
    <t>Pemindahan Tugas ASN</t>
  </si>
  <si>
    <t>Jumlah pemindah-tugasan ASN </t>
  </si>
  <si>
    <t>x.xx.01.2.05.09</t>
  </si>
  <si>
    <t>Jumlah perserta PIM</t>
  </si>
  <si>
    <t>x.xx.01.2.05.10</t>
  </si>
  <si>
    <t>Sosialisasi Peraturan Perundang-Undangan</t>
  </si>
  <si>
    <t>Jumlah pelaksanaan sosialisasi   </t>
  </si>
  <si>
    <t>x.xx.01.2.05.11</t>
  </si>
  <si>
    <t>Bimbingan Teknis Implementasi Peraturan Perundang-Undangan</t>
  </si>
  <si>
    <t>Jumlah Bimtek yang dilaksanakan </t>
  </si>
  <si>
    <t>x.xx.01.2.06.</t>
  </si>
  <si>
    <t>% ketersediaan administrasi umum perkantoran </t>
  </si>
  <si>
    <t>x.xx.01.2.6.01</t>
  </si>
  <si>
    <t>Jumlah komponen listrik</t>
  </si>
  <si>
    <t>x.xx.01.2.06.02</t>
  </si>
  <si>
    <t>Jumlah peralatan dan perlengkapan kantor</t>
  </si>
  <si>
    <t>x.xx.01.2.06.03</t>
  </si>
  <si>
    <t>Penyediaan Peralatan Rumah Tangga</t>
  </si>
  <si>
    <t>Jumlah Peralatan rumah tangga </t>
  </si>
  <si>
    <t>x.xx.01.2.06.04</t>
  </si>
  <si>
    <t>Jumlah logistic kantor yang dipersiapkan</t>
  </si>
  <si>
    <t>x.xx.01.2.06.05</t>
  </si>
  <si>
    <t>Jumlah barang cetakan dan penggandaan yang dipersiapkan</t>
  </si>
  <si>
    <t>x.xx.01.2.06.06</t>
  </si>
  <si>
    <t>Jumlah Bahan Bacaan dan Peraturan Perundang-undangan yang dipersoapkan</t>
  </si>
  <si>
    <t>x.xx.01.2.06.07</t>
  </si>
  <si>
    <t>Penyediaan Bahan/Material</t>
  </si>
  <si>
    <t>Jumlah bahan yang dipersiapkan </t>
  </si>
  <si>
    <t>x.xx.01.2.06.08</t>
  </si>
  <si>
    <t>Jumlah kunjungan tamu yang difasilitasi</t>
  </si>
  <si>
    <t>x.xx.01.2.06.09</t>
  </si>
  <si>
    <t>Jumlah rapat koordinasi dan konsultasi yang diselenggarakan</t>
  </si>
  <si>
    <t>x.xx.01.2.06.10</t>
  </si>
  <si>
    <t>Penatausahaan Arsip Dinamis pada SKPD</t>
  </si>
  <si>
    <t>Jumlah Arsip Dinamis yang ditata-usahakan </t>
  </si>
  <si>
    <t>x.xx.01.2.06.11</t>
  </si>
  <si>
    <t>Dukungan Pelaksanaan Sistem Pemerintahan Berbasis Elektronik pada SKPD</t>
  </si>
  <si>
    <t>Jumlah fasilitas pendukung sistem </t>
  </si>
  <si>
    <t>x.xx.01.2.07.</t>
  </si>
  <si>
    <t> % Ketersediaan BMD</t>
  </si>
  <si>
    <t>x.xx.01.2.07.01</t>
  </si>
  <si>
    <t>Pengadaan Kendaraan Perorangan Dinas atau Kendaraan Dinas Jabatan</t>
  </si>
  <si>
    <t> Jumlah kendaraan dinas yang dipersipakan</t>
  </si>
  <si>
    <t>x.xx.01.2.07.02</t>
  </si>
  <si>
    <t>Pengadaan Kendaraan Dinas Operasional atau Lapangan</t>
  </si>
  <si>
    <t> Jumlah kendaraan operasional yang dipersiapkan</t>
  </si>
  <si>
    <t>x.xx.01.2.07.05</t>
  </si>
  <si>
    <t>Jumlah mebel yang dipersiapkan</t>
  </si>
  <si>
    <t>x.xx.01.2.07.06</t>
  </si>
  <si>
    <t>Pengadaan Peralatan dan Mesin Lainnya</t>
  </si>
  <si>
    <t>Jumlah peralatan yang dipersiapkan </t>
  </si>
  <si>
    <t>x.xx.01.2.07.07</t>
  </si>
  <si>
    <t>Pengadaan Aset Tetap Lainnya</t>
  </si>
  <si>
    <t> Jumlah asset tetap yang dipersiapkan</t>
  </si>
  <si>
    <t>x.xx.01.2.07.09</t>
  </si>
  <si>
    <t>Pengadaan Gedung Kantor atau Bangunan Lainnya</t>
  </si>
  <si>
    <t> Jumlah gedung Kantor atau bangunan lainnya yang dipersiapkan</t>
  </si>
  <si>
    <t>x.xx.01.2.07.10</t>
  </si>
  <si>
    <t>Jumlah sarana dan prasarana gedung kantor yang dipersiapkan</t>
  </si>
  <si>
    <t>x.xx.01.2.07.11</t>
  </si>
  <si>
    <t>Jumlah sarana dan prasarana pendukung gedung yang dipersiapkankantor</t>
  </si>
  <si>
    <t>x.xx.01.2.08.</t>
  </si>
  <si>
    <t>% ketersediaan jasa penunjang perkanttoran</t>
  </si>
  <si>
    <t>x.xx.01.2.08.01</t>
  </si>
  <si>
    <t>Penyediaan Jasa Surat Menyurat</t>
  </si>
  <si>
    <t>Jumlah jasa surat menyurat yang dipersiapkan </t>
  </si>
  <si>
    <t>x.xx.01.2.08.02</t>
  </si>
  <si>
    <t>Jumlah komudikasi, air dan listrik yang disediakan</t>
  </si>
  <si>
    <t>x.xx.01.2.08.03</t>
  </si>
  <si>
    <t>Jumlah peralatan dan kelengkapan kantor yang dipersiapkan</t>
  </si>
  <si>
    <t>x.xx.01.2.08.04</t>
  </si>
  <si>
    <t>Jumlah jasa pelayanan umum kantor yang dipersiapkan</t>
  </si>
  <si>
    <t>x.xx.01.2.09.</t>
  </si>
  <si>
    <t> %  pemeliharan BMD</t>
  </si>
  <si>
    <t>x.xx.01.2.09.05</t>
  </si>
  <si>
    <t>Pemeliharaan Mebel</t>
  </si>
  <si>
    <t>Jumlah mebel yang dipelihara </t>
  </si>
  <si>
    <t>x.xx.01.2.09.06</t>
  </si>
  <si>
    <t>Jumlah peralatan dan mesin yang dipelihara</t>
  </si>
  <si>
    <t>x.xx.01.2.09.07</t>
  </si>
  <si>
    <t>Jumlah aset yang dipelihara</t>
  </si>
  <si>
    <t>x.xx.01.2.09.08</t>
  </si>
  <si>
    <t>Pemeliharaan Aset Tak Berwujud</t>
  </si>
  <si>
    <t>Jumlah aset yang dipelihara </t>
  </si>
  <si>
    <t>x.xx.01.2.09.09</t>
  </si>
  <si>
    <t>Jumlah gedung kantor yang direhabilitasi</t>
  </si>
  <si>
    <t>x.xx.01.2.09.10</t>
  </si>
  <si>
    <t>Pemeliharaan/Rehabilitasi Sarana dan Prasarana Gedung Kantor atau Bangunan Lainnya</t>
  </si>
  <si>
    <t>Jumlah Sarana dan Prasarana Gedung Kantor yang direhabilitasi </t>
  </si>
  <si>
    <t>x.xx.01.2.09.11</t>
  </si>
  <si>
    <t>Pemeliharaan/Rehabilitasi Sarana dan Prasarana Pendukung Gedung Kantor atau Bangunan Lainnya</t>
  </si>
  <si>
    <t> Jumlah Sarana dan Prasarana Pendukung Gedung Kantor yang direhabilitasi</t>
  </si>
  <si>
    <t>x.xx.01.2.09.12</t>
  </si>
  <si>
    <t>Pemeliharaan/Rehabilitasi Tanah</t>
  </si>
  <si>
    <t> Jumlah tanah yang dipelihara</t>
  </si>
  <si>
    <t>x.xx.01.2.10.</t>
  </si>
  <si>
    <t>x.xx.01.2.10.01</t>
  </si>
  <si>
    <t>7.01.02</t>
  </si>
  <si>
    <t>Peningkatan Pelayanan di Tk. Kecamatan dan Desa/Kelurahan</t>
  </si>
  <si>
    <t> 30 menit</t>
  </si>
  <si>
    <t>7.01.02.2.01</t>
  </si>
  <si>
    <t>Koordinasi Penyelenggaraan Kegiatan Pemerintahan di Tingkat Kecamatan</t>
  </si>
  <si>
    <t>% Penyelenggaraan kegiatan pemerintahan yang dikoordinasikan   </t>
  </si>
  <si>
    <t>7.01.02.2.01.01</t>
  </si>
  <si>
    <t>Koordinasi/Sinergi Perencanaan dan Pelaksanaan Kegiatan Pemerintahan dengan Perangkat Daerah dan Instansi Vertikal Terkait</t>
  </si>
  <si>
    <t> Jumlah Perencanaan yang dikoordinasikan</t>
  </si>
  <si>
    <t>7.01.02.2.01.02</t>
  </si>
  <si>
    <t>Peningkatan Efektifitas Kegiatan Pemerintahan di Tingkat Kecamatan</t>
  </si>
  <si>
    <t> Jumlah Kegiatan Pemerintahan</t>
  </si>
  <si>
    <t>7.01.02.2.02.</t>
  </si>
  <si>
    <t> % Urusan pemerintahan yang diselenggaran</t>
  </si>
  <si>
    <t>7.01.02.2.02.01</t>
  </si>
  <si>
    <t>Perencanaan Kegiatan Pelayanan kepada Masyarakat di Kecamatan</t>
  </si>
  <si>
    <t> Jumlah Kegiatan pelayanan yang direncanakan</t>
  </si>
  <si>
    <t xml:space="preserve">Meningkatkan Keberdayaan Masyarakat Perdesaan </t>
  </si>
  <si>
    <t>Meningkatnya Kualitas Pemberdayaan Masyarakat Desa</t>
  </si>
  <si>
    <t>7.01.02.2.02.02</t>
  </si>
  <si>
    <t>Jumlah percepatan pencapaian standar pelayanan minimal yang difasilitasi</t>
  </si>
  <si>
    <t>7.01.02.2.02.03</t>
  </si>
  <si>
    <t>Peningkatan Efektifitas Pelaksanaan Pelayanan kepada Masyarakat di Wilayah Kecamatan</t>
  </si>
  <si>
    <t>Jumlah Efektifitas Pelayanan kepada masyrakat  yang ditingkatkan </t>
  </si>
  <si>
    <t>7.01.02.2.03.</t>
  </si>
  <si>
    <t>Koordinasi Pemeliharaan Prasarana dan Sarana Pelayanan Umum</t>
  </si>
  <si>
    <t xml:space="preserve"> % Sarana &amp;Prasaranan Umum yang dipelihara  </t>
  </si>
  <si>
    <t>7.01.02.2.03.01</t>
  </si>
  <si>
    <t>Koordinasi/Sinergi dengan Perangkat Daerah dan/atau Instansi Vertikal yang terkait dalam Pemeliharaan Sarana dan Prasarana Pelayanan Umum</t>
  </si>
  <si>
    <t xml:space="preserve"> Jumlah sarana dan prasarana Pelayanan umum yang dipelihara  </t>
  </si>
  <si>
    <t>7.01.02.2.03.02</t>
  </si>
  <si>
    <t>Pelaksanaan Pemeliharaan Prasarana danFasilitas Pelayanan Umum yang Melibatkan Pihak Swasta</t>
  </si>
  <si>
    <t> Jumlah Prasaranan dan  Fasilitas Pelayananan Umum yang dipelihara</t>
  </si>
  <si>
    <t>7.01.02.2.04.</t>
  </si>
  <si>
    <t> %Urusan Pemerintahan Umum yang dilimpahkan</t>
  </si>
  <si>
    <t>7.01.02.2.04.01</t>
  </si>
  <si>
    <t>Pelaksanaan Urusan Pemerintahan yang terkait dengan Pelayanan Perizinan Non Usaha</t>
  </si>
  <si>
    <t> Jumlah Pelayanan Perizinan Non Usaha</t>
  </si>
  <si>
    <t>7.01.02.2.04.02</t>
  </si>
  <si>
    <t>Pelaksanaan Urusan Pemerintahan yang terkait dengan Nonperizinan</t>
  </si>
  <si>
    <t xml:space="preserve"> Jumlah Non Perizinan yang dilaksanakan  </t>
  </si>
  <si>
    <t>7.01.02.2.04.03</t>
  </si>
  <si>
    <t>Jumlah urusan pemerintahan yang terkait kewenangan yang dilimpahkan</t>
  </si>
  <si>
    <t>7.01.03</t>
  </si>
  <si>
    <t>Peningkatan Partisipasi masyarakat dalam pembngunan</t>
  </si>
  <si>
    <t>7.01.03.2.01.</t>
  </si>
  <si>
    <t>% Kegiatan Pemberdayaan Desa </t>
  </si>
  <si>
    <t>Meningkatkan Keberdayaan Masyarakat Perdesaan</t>
  </si>
  <si>
    <t>7.01.03.2.01.01</t>
  </si>
  <si>
    <t>7.01.03.2.01.02</t>
  </si>
  <si>
    <t>Jumlah Program Kerja dan Kegiatan Pemberdayaan Masyarakat yang tersinkronisasi</t>
  </si>
  <si>
    <t>7.01.03.2.01.03</t>
  </si>
  <si>
    <t>Jumlah Kegiatan pemberdayaan masyarakat yang ditingkatkan</t>
  </si>
  <si>
    <t>7.01.04</t>
  </si>
  <si>
    <t>Penurunan jumlah kriminalitas dalam masyarakat</t>
  </si>
  <si>
    <t>7.01.04.2.01.</t>
  </si>
  <si>
    <t>% Penurunan Jumlah Kriminal dalam Masyarakat </t>
  </si>
  <si>
    <t xml:space="preserve">Meningkatkan Pembinaan Sosial Dan Keagamaan </t>
  </si>
  <si>
    <t>Meningkatnya Upaya Pelestarian Nilai-Nilai Budaya dan Kearifan Lokal dengan mengaktualisaikan pada kehidupan sosial</t>
  </si>
  <si>
    <t>7.01.04.2.01.01</t>
  </si>
  <si>
    <t>Jumlah Koordiasi sinergitas</t>
  </si>
  <si>
    <t xml:space="preserve">Meningkatnya Fasilitasi Pelayanan Keagamaan </t>
  </si>
  <si>
    <t>7.01.04.2.01.02</t>
  </si>
  <si>
    <t>Kumlah koordinasi kegiatan harmonisasi  dalam masyarakat</t>
  </si>
  <si>
    <t>7.01.05</t>
  </si>
  <si>
    <t>Penuruman Konflik Sosial dan Keagamaan di kecamatan</t>
  </si>
  <si>
    <t>7.01.05.2.01.</t>
  </si>
  <si>
    <t>% Urusan Pemerintahan Umum yang di selenggarakan </t>
  </si>
  <si>
    <t xml:space="preserve">Meningkatnya Upaya Pelestarian Nilai-Nilai Budaya dan Kearifan Lokal dengan mengaktualisaikan pada kehidupan sosial </t>
  </si>
  <si>
    <t>7.01.05.2.01.01</t>
  </si>
  <si>
    <t>Jumlah kegiatan</t>
  </si>
  <si>
    <t>7.01.05.2.01.02</t>
  </si>
  <si>
    <t>Fasilitasi, Koordinasi dan Pembinaan (Bimtek, Sosialisasi, Konsultasi) Wawasan Kebangsaan dan Ketahanan Nasional</t>
  </si>
  <si>
    <t> Jumlah koordinasi dan pembinaan yang dilaksanakan</t>
  </si>
  <si>
    <t>7.01.05.2.01.03</t>
  </si>
  <si>
    <t>Pembinaan Persatuan dan Kesatuan Bangsa</t>
  </si>
  <si>
    <t>Jumlah Pembinaan </t>
  </si>
  <si>
    <t>Meningkatnya Upaya Pelestarian Nilai-Nilai Budaya dan Kearifan Lokal dengan mengaktualisaikan pada kehidupan sosial )</t>
  </si>
  <si>
    <t>7.01.05.2.01.04</t>
  </si>
  <si>
    <t>Jumlah pembinaan yang dilakukan</t>
  </si>
  <si>
    <t>7.01.05.2.01.05</t>
  </si>
  <si>
    <t>Penanganan Konflik Sosial sesuai Ketentuan Peraturan Perundang-Undangan</t>
  </si>
  <si>
    <t>Jumlah konflik yang ditangani </t>
  </si>
  <si>
    <t>Pengembangan Kehidupan Demokrasi Berdasarkan Pancasila</t>
  </si>
  <si>
    <t> Jumlah kegiatan</t>
  </si>
  <si>
    <t>7.01.05.2.01.07</t>
  </si>
  <si>
    <t>Pelaksanaan Semua Urusan Pemerintahan yang Bukan Merupakan Kewenangan Daerah dan Tidak Dilaksanakan oleh Instansi Vertikal</t>
  </si>
  <si>
    <t> Jumlah urusan pemerintahan</t>
  </si>
  <si>
    <t xml:space="preserve">Meningkatnya Kualitas Pemerintahan Desa  </t>
  </si>
  <si>
    <t>7.01.05.2.01.08</t>
  </si>
  <si>
    <t>Jumlah koordinasi forum pimpinan</t>
  </si>
  <si>
    <t>7.01.06</t>
  </si>
  <si>
    <t>% Urusan pemerintahan desa yang mendukung program pemerintah</t>
  </si>
  <si>
    <t>7.01.06.2.01</t>
  </si>
  <si>
    <t>% pembinaan dan Pengawasan yagn difasiitasi, direkomendasi, dikoordinasikan </t>
  </si>
  <si>
    <t>7.01.06.2.01.01</t>
  </si>
  <si>
    <t>Fasilitasi Penyusunan Peraturan Desa dan Peraturan Kepala Desa</t>
  </si>
  <si>
    <t> Jumlah Peraturan Desa dan Peraturan Kepala Desa yang  difasilitasi</t>
  </si>
  <si>
    <t xml:space="preserve">Meningkatnya Kualitas Pemerintahan Desa </t>
  </si>
  <si>
    <t>7.01.06.2.01.02</t>
  </si>
  <si>
    <t>Jumlah pembinaan tata pemerintahan desa yang difasilaitasi</t>
  </si>
  <si>
    <t>7.01.06.2.01.03</t>
  </si>
  <si>
    <t>Jumlah pengelolaan keuangan dan aset desa yang difasilitasi</t>
  </si>
  <si>
    <t>7.01.06.2.01.04</t>
  </si>
  <si>
    <t>Fasilitasi Penerapan  dan  Penegakan  Peraturan Perundang-Undangan</t>
  </si>
  <si>
    <t>Jumlah penerapan dan penegakan perundang-undangan yang difasiitasi </t>
  </si>
  <si>
    <t>7.01.06.2.01.05</t>
  </si>
  <si>
    <t>Fasilitasi Pelaksanaan Tugas  Kepala Desa dan Perangkat Desa</t>
  </si>
  <si>
    <t> Jumlah pelaksanaan kepala desa yang difasilitasi</t>
  </si>
  <si>
    <t>7.01.06.2.01.06</t>
  </si>
  <si>
    <t>Fasilitasi Pelaksanaan Pemilihan Kepala Desa</t>
  </si>
  <si>
    <t> Jumlah Pelaksanaan pemilihan kepala desa yang difasilaitasi</t>
  </si>
  <si>
    <t>7.01.06.2.01.07</t>
  </si>
  <si>
    <t>Jumlah pelaksanaan tugas dan fungsi BPD yagn difaslitasi</t>
  </si>
  <si>
    <t>7.01.06.2.01.08</t>
  </si>
  <si>
    <t>Rekomendasi Pengangkatan dan Pemberhentian Perangkat Desa</t>
  </si>
  <si>
    <t> Jumlah Pengangkatan dan pemberhentian perangkat desa yagn direkomendasikan</t>
  </si>
  <si>
    <t>7.01.06.2.01.09</t>
  </si>
  <si>
    <t>Jumlah asistensi apb desa yang difasilitasi</t>
  </si>
  <si>
    <t>7.01.06.2.01.10</t>
  </si>
  <si>
    <t>Jumlah  pembangunan kawasan yang difasilitsi</t>
  </si>
  <si>
    <t>7.01.06.2.01.11</t>
  </si>
  <si>
    <t>7.01.06.2.01.12</t>
  </si>
  <si>
    <t>Fasilitasi Pelaksanaan Tugas, Fungsi, dan Kewajiban Lembaga Kemasyarakatan</t>
  </si>
  <si>
    <t>Jumlah Pelaksanaan tugas, fungsi, dan kewajiban lembaga kemasyarakatan yang difasilitasi </t>
  </si>
  <si>
    <t>7.01.06.2.01.13</t>
  </si>
  <si>
    <t>Jumlah Perencanaan Pembangunan Partisipatif yang difasilitasi</t>
  </si>
  <si>
    <t>7.01.06.2.01.14</t>
  </si>
  <si>
    <t>Fasilitasi Kerja Sama Antardesa dan Kerja Sama Desa Dengan Pihak Ketiga</t>
  </si>
  <si>
    <t>Jumlah kerjasama yang difasilitasi </t>
  </si>
  <si>
    <t>7.01.06.2.01.15</t>
  </si>
  <si>
    <t>Jumlah Penataan, Pemanfaatan, dan Pendayagunaan Ruang Desa Serta Penetapan dan Penegasan Batas Desa yang difasilitasi</t>
  </si>
  <si>
    <t>7.01.06.2.01.16</t>
  </si>
  <si>
    <t>Fasilitasi Penyusunan Program dan Pelaksanaan Pemberdayaan Masyarakat Desa</t>
  </si>
  <si>
    <t>Jumlah Program dan Pelaksanaan Pemberdayaan Masyarakat Desa yang difasiitasi </t>
  </si>
  <si>
    <t>7.01.06.2.01.17</t>
  </si>
  <si>
    <t>Koordinasi Pendampingan Desa di Wilayahnya</t>
  </si>
  <si>
    <t>Jumlah Pendampingan Desa yang dikoorinasikan </t>
  </si>
  <si>
    <t>7.01.06.2.01.18</t>
  </si>
  <si>
    <t>Jumlah pengawasan pembangunan kawasan pedesaan yang dikoordinasikan</t>
  </si>
  <si>
    <t>Jumlah penyelenggaraan ketenteraman dan ketertiban umum yang difasilitasi</t>
  </si>
  <si>
    <t>ATK</t>
  </si>
  <si>
    <t>CETAK / FOTO-COPY</t>
  </si>
  <si>
    <t>SPPD</t>
  </si>
  <si>
    <t>CAMAT</t>
  </si>
  <si>
    <t>SEKCAM</t>
  </si>
  <si>
    <t>KASI</t>
  </si>
  <si>
    <t>BNDHR</t>
  </si>
  <si>
    <t>BMD</t>
  </si>
  <si>
    <t>STAF PNS</t>
  </si>
  <si>
    <t>PTT</t>
  </si>
  <si>
    <t>KA-SUBAG</t>
  </si>
  <si>
    <t>JML</t>
  </si>
  <si>
    <t>org</t>
  </si>
  <si>
    <t>uang saku</t>
  </si>
  <si>
    <t>hari</t>
  </si>
  <si>
    <t>sppd</t>
  </si>
  <si>
    <t>x dlm setahun</t>
  </si>
  <si>
    <t>camat</t>
  </si>
  <si>
    <t>sekcam</t>
  </si>
  <si>
    <t>kasi pemerintahan</t>
  </si>
  <si>
    <t>kasi pmd</t>
  </si>
  <si>
    <t>kasubag ProgKeu</t>
  </si>
  <si>
    <t>kasubag UmKepeHuk</t>
  </si>
  <si>
    <t>Bendahara</t>
  </si>
  <si>
    <t>Pengelola barang</t>
  </si>
  <si>
    <t>staff gol II</t>
  </si>
  <si>
    <t>PTT Operator Keu</t>
  </si>
  <si>
    <t>PTT Operator Prog</t>
  </si>
  <si>
    <t>PTT Umum</t>
  </si>
  <si>
    <t>Review terhadap Rancangan Awal RKPD Tahun 2023</t>
  </si>
  <si>
    <t>BBM</t>
  </si>
  <si>
    <t>PEMELIHA-RAAN</t>
  </si>
  <si>
    <t>Jumlah  masyarakat yang berpartisipasi dalam Forum Musrenbang Desa</t>
  </si>
  <si>
    <t>makmin</t>
  </si>
  <si>
    <t>Jumlah koordinasi kegiatan harmonisasi  dalam masyarakat</t>
  </si>
  <si>
    <t>Jumlah  masyarakat yang berpartisifasi dalam Forum Musrenbang Desa</t>
  </si>
  <si>
    <t>Jumlah Paket Bahan Logistik Kantor yang Disediakan</t>
  </si>
  <si>
    <t>Jumlah Dokumen Bahan Bacaan dan Peraturan Perundang-Undangan yang Disediakan</t>
  </si>
  <si>
    <t>Jumlah Komponen Instalasi Listrik/Penerangan Bangunan Kantor yang Disediakan</t>
  </si>
  <si>
    <t>Jumlah Paket Peralatan dan Perlengkapan Kantor yang Disediakan</t>
  </si>
  <si>
    <t>Jumlah Paket Barang Cetakan dan Penggandaan yang Disediakan</t>
  </si>
  <si>
    <t>9 unit</t>
  </si>
  <si>
    <t>Jumlah Unit Sarana dan Prasarana Gedung Kantor atau Bangunan Lainnya yang Disediakan</t>
  </si>
  <si>
    <t>2 unit</t>
  </si>
  <si>
    <t>Jumlah Jasa Penyediaan Jasa Peralatan dan Perlengkapan Kantor yang Disediakan</t>
  </si>
  <si>
    <t>Jumlah Jasa Pelayanan Umum Kantor yang Disediakan</t>
  </si>
  <si>
    <t>Jumlah Dokumen DPA-SKPD dan Laporan Hasil Koordinasi Penyusunan Dokumen DPA-SKPD</t>
  </si>
  <si>
    <t>Jumlah Dokumen RKA-SKPD dan Laporan Hasil Koordinasi Penyusunan Dokumen RKA-SKPD</t>
  </si>
  <si>
    <t>Jumlah Dokumen RKA-SKPD dan Laporan Hasil Koordinasi Penyusunan Dokumen Perubahan RKA-SKPD</t>
  </si>
  <si>
    <t>Jumlah Dokumen DPA-SKPD dan Laporan Hasil Koordinasi Penyusunan Dokumen Perubahan DPA-SKPD</t>
  </si>
  <si>
    <t>Jumlah Laporan Capaian Kinerja dan Ikhtisar Realisasi Kinerja SKPD dan Laporan Hasil Koordinasi Penyusunan Laporan Capaian Kinerja dan Ikhtisar Realisasi Kinerja SKPD</t>
  </si>
  <si>
    <t>Jumlah laporan Penanganan Konflik Sosial sesuai Ketentuan Peraturan Perundang-Undangan</t>
  </si>
  <si>
    <t>1 lap</t>
  </si>
  <si>
    <t>Indikator</t>
  </si>
  <si>
    <t>Target ( 000 )</t>
  </si>
  <si>
    <t>Realisasi</t>
  </si>
  <si>
    <t>Proyeksi</t>
  </si>
  <si>
    <t>Catatan Analisis</t>
  </si>
  <si>
    <t xml:space="preserve"> Anggaran Belanja</t>
  </si>
  <si>
    <t>Pengingkatan anggaran terkait dengan kebutuhan pengembangan wilayah kecamatan</t>
  </si>
  <si>
    <t>1.535.720</t>
  </si>
  <si>
    <t>Pagu Indikatif</t>
  </si>
  <si>
    <t>Urusan/ Bidang Urusan / program / Kegiatan / Sub Kegiatan</t>
  </si>
  <si>
    <t>Indikator Kinerja</t>
  </si>
  <si>
    <t>Capaian Program</t>
  </si>
  <si>
    <t>Hasil Kegiatan</t>
  </si>
  <si>
    <t>Keluaran Sub Kegiatan</t>
  </si>
  <si>
    <t>Rencana Tahun 2023</t>
  </si>
  <si>
    <t>Lokasi Output Kegiatan</t>
  </si>
  <si>
    <t>Program</t>
  </si>
  <si>
    <t>Target Capaian Kinerja</t>
  </si>
  <si>
    <t>Pagu Indikatif (Rp)</t>
  </si>
  <si>
    <t>Sumber Dana</t>
  </si>
  <si>
    <t>Catatan Penting</t>
  </si>
  <si>
    <t>Dana Transfer Umum - Dana Alokasi Umum</t>
  </si>
  <si>
    <t>koordinasi ke</t>
  </si>
  <si>
    <t>Peningkatan Partisipasi masyarakat dalam pembangunan</t>
  </si>
  <si>
    <t>% ketersediaan jasa penunjang perkantoran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</si>
</sst>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Bookman Old Style"/>
      <family val="1"/>
    </font>
    <font>
      <b/>
      <sz val="9"/>
      <color rgb="FF000000"/>
      <name val="Bookman Old Style"/>
      <family val="1"/>
    </font>
    <font>
      <sz val="9"/>
      <color rgb="FF000000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9"/>
      <color rgb="FFA6A6A6"/>
      <name val="Bookman Old Style"/>
      <family val="1"/>
    </font>
    <font>
      <sz val="11"/>
      <color rgb="FFFF0000"/>
      <name val="Calibri"/>
      <family val="2"/>
      <scheme val="minor"/>
    </font>
    <font>
      <sz val="7"/>
      <color theme="1"/>
      <name val="Arial"/>
      <family val="2"/>
    </font>
    <font>
      <sz val="9"/>
      <color rgb="FFFF0000"/>
      <name val="Bookman Old Style"/>
      <family val="1"/>
    </font>
    <font>
      <sz val="9"/>
      <color theme="3" tint="0.39997558519241921"/>
      <name val="Bookman Old Style"/>
      <family val="1"/>
    </font>
    <font>
      <b/>
      <sz val="9"/>
      <color indexed="81"/>
      <name val="Tahoma"/>
      <family val="2"/>
    </font>
    <font>
      <sz val="8"/>
      <name val="Bookman Old Style"/>
      <family val="1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1">
    <xf numFmtId="0" fontId="0" fillId="0" borderId="0" xfId="0"/>
    <xf numFmtId="0" fontId="5" fillId="0" borderId="0" xfId="0" applyFont="1"/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3" xfId="0" applyFon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top" wrapText="1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5" fillId="0" borderId="5" xfId="0" applyFont="1" applyBorder="1" applyAlignment="1">
      <alignment vertical="top"/>
    </xf>
    <xf numFmtId="0" fontId="7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/>
    </xf>
    <xf numFmtId="164" fontId="4" fillId="0" borderId="8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7" fillId="0" borderId="9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164" fontId="9" fillId="0" borderId="3" xfId="1" applyNumberFormat="1" applyFont="1" applyFill="1" applyBorder="1" applyAlignment="1">
      <alignment horizontal="center" vertical="center"/>
    </xf>
    <xf numFmtId="164" fontId="5" fillId="0" borderId="0" xfId="1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164" fontId="8" fillId="3" borderId="0" xfId="1" applyNumberFormat="1" applyFont="1" applyFill="1"/>
    <xf numFmtId="0" fontId="0" fillId="0" borderId="19" xfId="0" applyBorder="1"/>
    <xf numFmtId="0" fontId="0" fillId="0" borderId="20" xfId="0" applyBorder="1"/>
    <xf numFmtId="164" fontId="0" fillId="0" borderId="20" xfId="1" applyNumberFormat="1" applyFont="1" applyBorder="1"/>
    <xf numFmtId="164" fontId="0" fillId="2" borderId="20" xfId="1" applyNumberFormat="1" applyFont="1" applyFill="1" applyBorder="1"/>
    <xf numFmtId="164" fontId="0" fillId="0" borderId="21" xfId="1" applyNumberFormat="1" applyFont="1" applyBorder="1"/>
    <xf numFmtId="0" fontId="0" fillId="0" borderId="22" xfId="0" applyBorder="1"/>
    <xf numFmtId="0" fontId="0" fillId="0" borderId="0" xfId="0" applyBorder="1"/>
    <xf numFmtId="164" fontId="0" fillId="0" borderId="0" xfId="1" applyNumberFormat="1" applyFont="1" applyBorder="1"/>
    <xf numFmtId="164" fontId="0" fillId="2" borderId="0" xfId="1" applyNumberFormat="1" applyFont="1" applyFill="1" applyBorder="1"/>
    <xf numFmtId="164" fontId="0" fillId="0" borderId="23" xfId="1" applyNumberFormat="1" applyFont="1" applyBorder="1"/>
    <xf numFmtId="0" fontId="0" fillId="0" borderId="24" xfId="0" applyBorder="1"/>
    <xf numFmtId="0" fontId="0" fillId="0" borderId="25" xfId="0" applyBorder="1"/>
    <xf numFmtId="164" fontId="0" fillId="0" borderId="25" xfId="1" applyNumberFormat="1" applyFont="1" applyBorder="1"/>
    <xf numFmtId="164" fontId="0" fillId="2" borderId="25" xfId="1" applyNumberFormat="1" applyFont="1" applyFill="1" applyBorder="1"/>
    <xf numFmtId="164" fontId="0" fillId="0" borderId="26" xfId="1" applyNumberFormat="1" applyFont="1" applyBorder="1"/>
    <xf numFmtId="0" fontId="0" fillId="0" borderId="27" xfId="0" applyBorder="1"/>
    <xf numFmtId="0" fontId="0" fillId="0" borderId="28" xfId="0" applyBorder="1"/>
    <xf numFmtId="164" fontId="0" fillId="0" borderId="28" xfId="1" applyNumberFormat="1" applyFont="1" applyBorder="1"/>
    <xf numFmtId="164" fontId="0" fillId="2" borderId="28" xfId="1" applyNumberFormat="1" applyFont="1" applyFill="1" applyBorder="1"/>
    <xf numFmtId="164" fontId="0" fillId="0" borderId="29" xfId="1" applyNumberFormat="1" applyFont="1" applyBorder="1"/>
    <xf numFmtId="0" fontId="5" fillId="0" borderId="0" xfId="0" applyFont="1" applyAlignment="1">
      <alignment horizontal="center" vertical="center" wrapText="1"/>
    </xf>
    <xf numFmtId="164" fontId="5" fillId="0" borderId="0" xfId="1" applyNumberFormat="1" applyFont="1" applyFill="1"/>
    <xf numFmtId="164" fontId="5" fillId="2" borderId="8" xfId="1" applyNumberFormat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9" fontId="4" fillId="0" borderId="8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vertical="top"/>
    </xf>
    <xf numFmtId="0" fontId="4" fillId="0" borderId="8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top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top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vertical="center" wrapText="1"/>
    </xf>
    <xf numFmtId="164" fontId="5" fillId="0" borderId="0" xfId="1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1" fillId="0" borderId="8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5" fontId="13" fillId="0" borderId="1" xfId="1" applyNumberFormat="1" applyFont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left" vertical="center" wrapText="1"/>
    </xf>
    <xf numFmtId="164" fontId="5" fillId="0" borderId="32" xfId="1" applyNumberFormat="1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vertical="top"/>
    </xf>
    <xf numFmtId="0" fontId="3" fillId="0" borderId="1" xfId="0" applyFont="1" applyFill="1" applyBorder="1" applyAlignment="1">
      <alignment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3" fillId="0" borderId="37" xfId="0" applyFont="1" applyFill="1" applyBorder="1" applyAlignment="1">
      <alignment vertical="center" wrapText="1"/>
    </xf>
    <xf numFmtId="0" fontId="3" fillId="0" borderId="38" xfId="0" applyFont="1" applyFill="1" applyBorder="1" applyAlignment="1">
      <alignment vertical="center" wrapText="1"/>
    </xf>
    <xf numFmtId="0" fontId="3" fillId="0" borderId="39" xfId="0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center"/>
    </xf>
    <xf numFmtId="164" fontId="6" fillId="0" borderId="10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6" xfId="0" applyFont="1" applyFill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10" borderId="3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9" borderId="3" xfId="0" applyFont="1" applyFill="1" applyBorder="1" applyAlignment="1">
      <alignment vertical="center" wrapText="1"/>
    </xf>
    <xf numFmtId="0" fontId="4" fillId="7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top"/>
    </xf>
    <xf numFmtId="164" fontId="6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 wrapText="1"/>
    </xf>
    <xf numFmtId="164" fontId="6" fillId="0" borderId="8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33"/>
  </sheetPr>
  <dimension ref="A1:L156"/>
  <sheetViews>
    <sheetView zoomScale="90" zoomScaleNormal="90" workbookViewId="0">
      <selection activeCell="I154" sqref="I154:J154"/>
    </sheetView>
  </sheetViews>
  <sheetFormatPr defaultRowHeight="12.75" x14ac:dyDescent="0.25"/>
  <cols>
    <col min="1" max="1" width="9.140625" style="32"/>
    <col min="2" max="2" width="13.28515625" style="32" customWidth="1"/>
    <col min="3" max="3" width="19.85546875" style="32" customWidth="1"/>
    <col min="4" max="4" width="15.85546875" style="112" customWidth="1"/>
    <col min="5" max="5" width="4.140625" style="32" customWidth="1"/>
    <col min="6" max="6" width="3.5703125" style="32" customWidth="1"/>
    <col min="7" max="7" width="33" style="113" customWidth="1"/>
    <col min="8" max="8" width="31.85546875" style="32" customWidth="1"/>
    <col min="9" max="9" width="8.5703125" style="32" customWidth="1"/>
    <col min="10" max="10" width="13" style="32" customWidth="1"/>
    <col min="11" max="11" width="13.85546875" style="113" customWidth="1"/>
    <col min="12" max="12" width="12.28515625" style="32" customWidth="1"/>
    <col min="13" max="16384" width="9.140625" style="32"/>
  </cols>
  <sheetData>
    <row r="1" spans="1:12" ht="15" x14ac:dyDescent="0.25">
      <c r="A1" s="168" t="s">
        <v>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5" x14ac:dyDescent="0.25">
      <c r="A2" s="168" t="s">
        <v>453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ht="15" x14ac:dyDescent="0.25">
      <c r="A3" s="168" t="s">
        <v>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5" spans="1:12" ht="15" customHeight="1" x14ac:dyDescent="0.25">
      <c r="A5" s="159" t="s">
        <v>91</v>
      </c>
      <c r="B5" s="159" t="s">
        <v>92</v>
      </c>
      <c r="C5" s="159" t="s">
        <v>8</v>
      </c>
      <c r="D5" s="160" t="s">
        <v>93</v>
      </c>
      <c r="E5" s="159" t="s">
        <v>9</v>
      </c>
      <c r="F5" s="159"/>
      <c r="G5" s="159"/>
      <c r="H5" s="159" t="s">
        <v>10</v>
      </c>
      <c r="I5" s="159" t="s">
        <v>11</v>
      </c>
      <c r="J5" s="159"/>
      <c r="K5" s="159" t="s">
        <v>94</v>
      </c>
      <c r="L5" s="159" t="s">
        <v>5</v>
      </c>
    </row>
    <row r="6" spans="1:12" ht="15" customHeight="1" x14ac:dyDescent="0.25">
      <c r="A6" s="159"/>
      <c r="B6" s="159"/>
      <c r="C6" s="159"/>
      <c r="D6" s="160"/>
      <c r="E6" s="159"/>
      <c r="F6" s="159"/>
      <c r="G6" s="159"/>
      <c r="H6" s="159"/>
      <c r="I6" s="159">
        <v>2022</v>
      </c>
      <c r="J6" s="159"/>
      <c r="K6" s="159"/>
      <c r="L6" s="159"/>
    </row>
    <row r="7" spans="1:12" ht="15" customHeight="1" x14ac:dyDescent="0.25">
      <c r="A7" s="159"/>
      <c r="B7" s="159"/>
      <c r="C7" s="159"/>
      <c r="D7" s="160"/>
      <c r="E7" s="159"/>
      <c r="F7" s="159"/>
      <c r="G7" s="159"/>
      <c r="H7" s="159"/>
      <c r="I7" s="75" t="s">
        <v>12</v>
      </c>
      <c r="J7" s="25" t="s">
        <v>0</v>
      </c>
      <c r="K7" s="159"/>
      <c r="L7" s="159"/>
    </row>
    <row r="8" spans="1:12" x14ac:dyDescent="0.25">
      <c r="A8" s="76">
        <v>1</v>
      </c>
      <c r="B8" s="76">
        <v>2</v>
      </c>
      <c r="C8" s="76">
        <v>3</v>
      </c>
      <c r="D8" s="161">
        <v>4</v>
      </c>
      <c r="E8" s="162"/>
      <c r="F8" s="162"/>
      <c r="G8" s="163"/>
      <c r="H8" s="76">
        <v>5</v>
      </c>
      <c r="I8" s="76">
        <v>6</v>
      </c>
      <c r="J8" s="33">
        <v>7</v>
      </c>
      <c r="K8" s="76">
        <v>8</v>
      </c>
      <c r="L8" s="76">
        <v>9</v>
      </c>
    </row>
    <row r="9" spans="1:12" ht="38.25" customHeight="1" x14ac:dyDescent="0.25">
      <c r="A9" s="77"/>
      <c r="B9" s="155" t="s">
        <v>95</v>
      </c>
      <c r="C9" s="78"/>
      <c r="D9" s="79" t="s">
        <v>96</v>
      </c>
      <c r="E9" s="156" t="s">
        <v>13</v>
      </c>
      <c r="F9" s="157"/>
      <c r="G9" s="158"/>
      <c r="H9" s="80" t="s">
        <v>97</v>
      </c>
      <c r="I9" s="81" t="s">
        <v>99</v>
      </c>
      <c r="J9" s="26"/>
      <c r="K9" s="80"/>
      <c r="L9" s="82"/>
    </row>
    <row r="10" spans="1:12" ht="26.25" customHeight="1" x14ac:dyDescent="0.25">
      <c r="A10" s="77"/>
      <c r="B10" s="155"/>
      <c r="C10" s="155" t="s">
        <v>100</v>
      </c>
      <c r="D10" s="79" t="s">
        <v>101</v>
      </c>
      <c r="E10" s="83"/>
      <c r="F10" s="155" t="s">
        <v>14</v>
      </c>
      <c r="G10" s="155"/>
      <c r="H10" s="80" t="s">
        <v>102</v>
      </c>
      <c r="I10" s="81"/>
      <c r="J10" s="26"/>
      <c r="K10" s="80"/>
      <c r="L10" s="82"/>
    </row>
    <row r="11" spans="1:12" ht="25.5" customHeight="1" x14ac:dyDescent="0.25">
      <c r="A11" s="77"/>
      <c r="B11" s="155"/>
      <c r="C11" s="155"/>
      <c r="D11" s="79" t="s">
        <v>103</v>
      </c>
      <c r="E11" s="83"/>
      <c r="F11" s="94"/>
      <c r="G11" s="83" t="s">
        <v>15</v>
      </c>
      <c r="H11" s="80" t="s">
        <v>104</v>
      </c>
      <c r="I11" s="81"/>
      <c r="J11" s="27"/>
      <c r="K11" s="80" t="s">
        <v>105</v>
      </c>
      <c r="L11" s="84" t="s">
        <v>106</v>
      </c>
    </row>
    <row r="12" spans="1:12" ht="45.75" customHeight="1" x14ac:dyDescent="0.25">
      <c r="A12" s="77"/>
      <c r="B12" s="155"/>
      <c r="C12" s="155"/>
      <c r="D12" s="79" t="s">
        <v>107</v>
      </c>
      <c r="E12" s="83"/>
      <c r="F12" s="94"/>
      <c r="G12" s="83" t="s">
        <v>16</v>
      </c>
      <c r="H12" s="80" t="s">
        <v>471</v>
      </c>
      <c r="I12" s="81" t="s">
        <v>17</v>
      </c>
      <c r="J12" s="26">
        <f>'PPAS 2023 (rincian belanja)'!J12</f>
        <v>4700000</v>
      </c>
      <c r="K12" s="80" t="s">
        <v>105</v>
      </c>
      <c r="L12" s="84" t="s">
        <v>106</v>
      </c>
    </row>
    <row r="13" spans="1:12" ht="51" x14ac:dyDescent="0.25">
      <c r="A13" s="77"/>
      <c r="B13" s="155"/>
      <c r="C13" s="155"/>
      <c r="D13" s="79" t="s">
        <v>109</v>
      </c>
      <c r="E13" s="83"/>
      <c r="F13" s="94"/>
      <c r="G13" s="83" t="s">
        <v>18</v>
      </c>
      <c r="H13" s="80" t="s">
        <v>472</v>
      </c>
      <c r="I13" s="81" t="s">
        <v>17</v>
      </c>
      <c r="J13" s="26">
        <f>'PPAS 2023 (rincian belanja)'!J13</f>
        <v>4700000</v>
      </c>
      <c r="K13" s="80" t="s">
        <v>106</v>
      </c>
      <c r="L13" s="84" t="s">
        <v>106</v>
      </c>
    </row>
    <row r="14" spans="1:12" ht="45" customHeight="1" x14ac:dyDescent="0.25">
      <c r="A14" s="77"/>
      <c r="B14" s="155"/>
      <c r="C14" s="155"/>
      <c r="D14" s="79" t="s">
        <v>111</v>
      </c>
      <c r="E14" s="83"/>
      <c r="F14" s="94"/>
      <c r="G14" s="83" t="s">
        <v>19</v>
      </c>
      <c r="H14" s="80" t="s">
        <v>470</v>
      </c>
      <c r="I14" s="81" t="s">
        <v>17</v>
      </c>
      <c r="J14" s="26">
        <f>'PPAS 2023 (rincian belanja)'!J14</f>
        <v>4700000</v>
      </c>
      <c r="K14" s="80" t="s">
        <v>106</v>
      </c>
      <c r="L14" s="84" t="s">
        <v>106</v>
      </c>
    </row>
    <row r="15" spans="1:12" ht="51" x14ac:dyDescent="0.25">
      <c r="A15" s="77"/>
      <c r="B15" s="155"/>
      <c r="C15" s="155"/>
      <c r="D15" s="79" t="s">
        <v>113</v>
      </c>
      <c r="E15" s="83"/>
      <c r="F15" s="94"/>
      <c r="G15" s="83" t="s">
        <v>20</v>
      </c>
      <c r="H15" s="80" t="s">
        <v>473</v>
      </c>
      <c r="I15" s="81" t="s">
        <v>17</v>
      </c>
      <c r="J15" s="26">
        <f>'PPAS 2023 (rincian belanja)'!J15</f>
        <v>4700000</v>
      </c>
      <c r="K15" s="80" t="s">
        <v>106</v>
      </c>
      <c r="L15" s="84" t="s">
        <v>106</v>
      </c>
    </row>
    <row r="16" spans="1:12" ht="76.5" x14ac:dyDescent="0.25">
      <c r="A16" s="77"/>
      <c r="B16" s="155"/>
      <c r="C16" s="155"/>
      <c r="D16" s="79" t="s">
        <v>115</v>
      </c>
      <c r="E16" s="83"/>
      <c r="F16" s="94"/>
      <c r="G16" s="83" t="s">
        <v>21</v>
      </c>
      <c r="H16" s="80" t="s">
        <v>474</v>
      </c>
      <c r="I16" s="81" t="s">
        <v>22</v>
      </c>
      <c r="J16" s="26">
        <f>'PPAS 2023 (rincian belanja)'!J16</f>
        <v>7575000</v>
      </c>
      <c r="K16" s="80" t="s">
        <v>106</v>
      </c>
      <c r="L16" s="84" t="s">
        <v>106</v>
      </c>
    </row>
    <row r="17" spans="1:12" ht="26.25" customHeight="1" x14ac:dyDescent="0.25">
      <c r="A17" s="77"/>
      <c r="B17" s="155"/>
      <c r="C17" s="155"/>
      <c r="D17" s="79" t="s">
        <v>117</v>
      </c>
      <c r="E17" s="83"/>
      <c r="F17" s="94"/>
      <c r="G17" s="83" t="s">
        <v>118</v>
      </c>
      <c r="H17" s="80" t="s">
        <v>119</v>
      </c>
      <c r="I17" s="81"/>
      <c r="J17" s="26"/>
      <c r="K17" s="80"/>
      <c r="L17" s="82"/>
    </row>
    <row r="18" spans="1:12" ht="25.5" customHeight="1" x14ac:dyDescent="0.25">
      <c r="A18" s="77"/>
      <c r="B18" s="155"/>
      <c r="C18" s="155" t="s">
        <v>120</v>
      </c>
      <c r="D18" s="79" t="s">
        <v>121</v>
      </c>
      <c r="E18" s="83"/>
      <c r="F18" s="155" t="s">
        <v>23</v>
      </c>
      <c r="G18" s="155"/>
      <c r="H18" s="80" t="s">
        <v>122</v>
      </c>
      <c r="I18" s="81"/>
      <c r="J18" s="26"/>
      <c r="K18" s="80"/>
      <c r="L18" s="82"/>
    </row>
    <row r="19" spans="1:12" ht="25.5" x14ac:dyDescent="0.25">
      <c r="A19" s="77"/>
      <c r="B19" s="155"/>
      <c r="C19" s="155"/>
      <c r="D19" s="79" t="s">
        <v>123</v>
      </c>
      <c r="E19" s="83"/>
      <c r="F19" s="94"/>
      <c r="G19" s="83" t="s">
        <v>24</v>
      </c>
      <c r="H19" s="80" t="s">
        <v>124</v>
      </c>
      <c r="I19" s="85">
        <v>1</v>
      </c>
      <c r="J19" s="26">
        <f>'PPAS 2023 (rincian belanja)'!J19</f>
        <v>950166764</v>
      </c>
      <c r="K19" s="80" t="s">
        <v>105</v>
      </c>
      <c r="L19" s="84" t="s">
        <v>106</v>
      </c>
    </row>
    <row r="20" spans="1:12" ht="25.5" x14ac:dyDescent="0.25">
      <c r="A20" s="77"/>
      <c r="B20" s="155"/>
      <c r="C20" s="155"/>
      <c r="D20" s="79" t="s">
        <v>125</v>
      </c>
      <c r="E20" s="83"/>
      <c r="F20" s="94"/>
      <c r="G20" s="83" t="s">
        <v>126</v>
      </c>
      <c r="H20" s="80" t="s">
        <v>127</v>
      </c>
      <c r="I20" s="81"/>
      <c r="J20" s="26"/>
      <c r="K20" s="80"/>
      <c r="L20" s="82"/>
    </row>
    <row r="21" spans="1:12" ht="38.25" x14ac:dyDescent="0.25">
      <c r="A21" s="77"/>
      <c r="B21" s="155"/>
      <c r="C21" s="155"/>
      <c r="D21" s="79" t="s">
        <v>128</v>
      </c>
      <c r="E21" s="83"/>
      <c r="F21" s="94"/>
      <c r="G21" s="83" t="s">
        <v>129</v>
      </c>
      <c r="H21" s="80" t="s">
        <v>130</v>
      </c>
      <c r="I21" s="81"/>
      <c r="J21" s="26"/>
      <c r="K21" s="80"/>
      <c r="L21" s="82"/>
    </row>
    <row r="22" spans="1:12" ht="25.5" x14ac:dyDescent="0.25">
      <c r="A22" s="77"/>
      <c r="B22" s="155"/>
      <c r="C22" s="155"/>
      <c r="D22" s="79" t="s">
        <v>131</v>
      </c>
      <c r="E22" s="83"/>
      <c r="F22" s="94"/>
      <c r="G22" s="83" t="s">
        <v>132</v>
      </c>
      <c r="H22" s="80" t="s">
        <v>133</v>
      </c>
      <c r="I22" s="81"/>
      <c r="J22" s="26"/>
      <c r="K22" s="80"/>
      <c r="L22" s="82"/>
    </row>
    <row r="23" spans="1:12" ht="38.25" x14ac:dyDescent="0.25">
      <c r="A23" s="77"/>
      <c r="B23" s="155"/>
      <c r="C23" s="155"/>
      <c r="D23" s="79" t="s">
        <v>134</v>
      </c>
      <c r="E23" s="83"/>
      <c r="F23" s="94"/>
      <c r="G23" s="83" t="s">
        <v>25</v>
      </c>
      <c r="H23" s="80" t="s">
        <v>135</v>
      </c>
      <c r="I23" s="81" t="s">
        <v>17</v>
      </c>
      <c r="J23" s="26">
        <f>'PPAS 2023 (rincian belanja)'!J23</f>
        <v>12925000</v>
      </c>
      <c r="K23" s="80" t="s">
        <v>105</v>
      </c>
      <c r="L23" s="84" t="s">
        <v>106</v>
      </c>
    </row>
    <row r="24" spans="1:12" ht="25.5" x14ac:dyDescent="0.25">
      <c r="A24" s="77"/>
      <c r="B24" s="155"/>
      <c r="C24" s="155"/>
      <c r="D24" s="79" t="s">
        <v>136</v>
      </c>
      <c r="E24" s="83"/>
      <c r="F24" s="94"/>
      <c r="G24" s="83" t="s">
        <v>26</v>
      </c>
      <c r="H24" s="80" t="s">
        <v>137</v>
      </c>
      <c r="I24" s="81"/>
      <c r="J24" s="26"/>
      <c r="K24" s="80"/>
      <c r="L24" s="82"/>
    </row>
    <row r="25" spans="1:12" ht="51" x14ac:dyDescent="0.25">
      <c r="A25" s="77"/>
      <c r="B25" s="155"/>
      <c r="C25" s="155"/>
      <c r="D25" s="79" t="s">
        <v>138</v>
      </c>
      <c r="E25" s="83"/>
      <c r="F25" s="94"/>
      <c r="G25" s="83" t="s">
        <v>27</v>
      </c>
      <c r="H25" s="80" t="s">
        <v>139</v>
      </c>
      <c r="I25" s="81" t="s">
        <v>28</v>
      </c>
      <c r="J25" s="26">
        <f>'PPAS 2023 (rincian belanja)'!J25</f>
        <v>25145000</v>
      </c>
      <c r="K25" s="80" t="s">
        <v>105</v>
      </c>
      <c r="L25" s="84" t="s">
        <v>106</v>
      </c>
    </row>
    <row r="26" spans="1:12" ht="25.5" x14ac:dyDescent="0.25">
      <c r="A26" s="77"/>
      <c r="B26" s="155"/>
      <c r="C26" s="155"/>
      <c r="D26" s="79" t="s">
        <v>140</v>
      </c>
      <c r="E26" s="83"/>
      <c r="F26" s="94"/>
      <c r="G26" s="83" t="s">
        <v>141</v>
      </c>
      <c r="H26" s="80" t="s">
        <v>142</v>
      </c>
      <c r="I26" s="81"/>
      <c r="J26" s="26"/>
      <c r="K26" s="80"/>
      <c r="L26" s="82"/>
    </row>
    <row r="27" spans="1:12" ht="26.25" customHeight="1" x14ac:dyDescent="0.25">
      <c r="A27" s="77"/>
      <c r="B27" s="155"/>
      <c r="C27" s="155"/>
      <c r="D27" s="79" t="s">
        <v>143</v>
      </c>
      <c r="E27" s="83"/>
      <c r="F27" s="155" t="s">
        <v>29</v>
      </c>
      <c r="G27" s="155"/>
      <c r="H27" s="80" t="s">
        <v>144</v>
      </c>
      <c r="I27" s="81"/>
      <c r="J27" s="26"/>
      <c r="K27" s="80"/>
      <c r="L27" s="82"/>
    </row>
    <row r="28" spans="1:12" ht="38.25" x14ac:dyDescent="0.25">
      <c r="A28" s="77"/>
      <c r="B28" s="155"/>
      <c r="C28" s="155"/>
      <c r="D28" s="79" t="s">
        <v>145</v>
      </c>
      <c r="E28" s="83"/>
      <c r="F28" s="94"/>
      <c r="G28" s="83" t="s">
        <v>146</v>
      </c>
      <c r="H28" s="80" t="s">
        <v>147</v>
      </c>
      <c r="I28" s="81"/>
      <c r="J28" s="26"/>
      <c r="K28" s="80"/>
      <c r="L28" s="82"/>
    </row>
    <row r="29" spans="1:12" ht="25.5" x14ac:dyDescent="0.25">
      <c r="A29" s="77"/>
      <c r="B29" s="155"/>
      <c r="C29" s="155"/>
      <c r="D29" s="79" t="s">
        <v>148</v>
      </c>
      <c r="E29" s="83"/>
      <c r="F29" s="94"/>
      <c r="G29" s="83" t="s">
        <v>149</v>
      </c>
      <c r="H29" s="80" t="s">
        <v>150</v>
      </c>
      <c r="I29" s="81"/>
      <c r="J29" s="26"/>
      <c r="K29" s="80"/>
      <c r="L29" s="82"/>
    </row>
    <row r="30" spans="1:12" ht="25.5" x14ac:dyDescent="0.25">
      <c r="A30" s="77"/>
      <c r="B30" s="155"/>
      <c r="C30" s="155"/>
      <c r="D30" s="79" t="s">
        <v>151</v>
      </c>
      <c r="E30" s="83"/>
      <c r="F30" s="94"/>
      <c r="G30" s="83" t="s">
        <v>152</v>
      </c>
      <c r="H30" s="80" t="s">
        <v>153</v>
      </c>
      <c r="I30" s="81"/>
      <c r="J30" s="26"/>
      <c r="K30" s="80"/>
      <c r="L30" s="82"/>
    </row>
    <row r="31" spans="1:12" ht="37.5" customHeight="1" x14ac:dyDescent="0.25">
      <c r="A31" s="77"/>
      <c r="B31" s="155"/>
      <c r="C31" s="155"/>
      <c r="D31" s="79" t="s">
        <v>154</v>
      </c>
      <c r="E31" s="83"/>
      <c r="F31" s="94"/>
      <c r="G31" s="83" t="s">
        <v>155</v>
      </c>
      <c r="H31" s="80" t="s">
        <v>156</v>
      </c>
      <c r="I31" s="81"/>
      <c r="J31" s="26"/>
      <c r="K31" s="80"/>
      <c r="L31" s="82"/>
    </row>
    <row r="32" spans="1:12" ht="38.25" x14ac:dyDescent="0.25">
      <c r="A32" s="77"/>
      <c r="B32" s="155"/>
      <c r="C32" s="155"/>
      <c r="D32" s="79" t="s">
        <v>157</v>
      </c>
      <c r="E32" s="83"/>
      <c r="F32" s="94"/>
      <c r="G32" s="83" t="s">
        <v>30</v>
      </c>
      <c r="H32" s="80" t="s">
        <v>158</v>
      </c>
      <c r="I32" s="81" t="s">
        <v>17</v>
      </c>
      <c r="J32" s="26">
        <f>'PPAS 2023 (rincian belanja)'!J32</f>
        <v>8450000</v>
      </c>
      <c r="K32" s="80" t="s">
        <v>105</v>
      </c>
      <c r="L32" s="84" t="s">
        <v>106</v>
      </c>
    </row>
    <row r="33" spans="1:12" ht="25.5" x14ac:dyDescent="0.25">
      <c r="A33" s="77"/>
      <c r="B33" s="155"/>
      <c r="C33" s="155"/>
      <c r="D33" s="79" t="s">
        <v>159</v>
      </c>
      <c r="E33" s="83"/>
      <c r="F33" s="94"/>
      <c r="G33" s="83" t="s">
        <v>160</v>
      </c>
      <c r="H33" s="80" t="s">
        <v>161</v>
      </c>
      <c r="I33" s="81"/>
      <c r="J33" s="26"/>
      <c r="K33" s="80"/>
      <c r="L33" s="82"/>
    </row>
    <row r="34" spans="1:12" ht="25.5" x14ac:dyDescent="0.25">
      <c r="A34" s="77"/>
      <c r="B34" s="155"/>
      <c r="C34" s="155"/>
      <c r="D34" s="79" t="s">
        <v>162</v>
      </c>
      <c r="E34" s="83"/>
      <c r="F34" s="94"/>
      <c r="G34" s="83" t="s">
        <v>163</v>
      </c>
      <c r="H34" s="80" t="s">
        <v>164</v>
      </c>
      <c r="I34" s="81"/>
      <c r="J34" s="26"/>
      <c r="K34" s="80"/>
      <c r="L34" s="82"/>
    </row>
    <row r="35" spans="1:12" ht="26.25" customHeight="1" x14ac:dyDescent="0.25">
      <c r="A35" s="77"/>
      <c r="B35" s="155"/>
      <c r="C35" s="155" t="s">
        <v>165</v>
      </c>
      <c r="D35" s="79" t="s">
        <v>166</v>
      </c>
      <c r="E35" s="83"/>
      <c r="F35" s="155" t="s">
        <v>31</v>
      </c>
      <c r="G35" s="155"/>
      <c r="H35" s="80" t="s">
        <v>167</v>
      </c>
      <c r="I35" s="81"/>
      <c r="J35" s="26"/>
      <c r="K35" s="80"/>
      <c r="L35" s="82"/>
    </row>
    <row r="36" spans="1:12" ht="25.5" x14ac:dyDescent="0.25">
      <c r="A36" s="77"/>
      <c r="B36" s="155"/>
      <c r="C36" s="155"/>
      <c r="D36" s="79" t="s">
        <v>168</v>
      </c>
      <c r="E36" s="83"/>
      <c r="F36" s="94"/>
      <c r="G36" s="83" t="s">
        <v>169</v>
      </c>
      <c r="H36" s="80" t="s">
        <v>170</v>
      </c>
      <c r="I36" s="81"/>
      <c r="J36" s="26"/>
      <c r="K36" s="80"/>
      <c r="L36" s="82"/>
    </row>
    <row r="37" spans="1:12" ht="25.5" x14ac:dyDescent="0.25">
      <c r="A37" s="77"/>
      <c r="B37" s="155"/>
      <c r="C37" s="155"/>
      <c r="D37" s="79" t="s">
        <v>171</v>
      </c>
      <c r="E37" s="83"/>
      <c r="F37" s="94"/>
      <c r="G37" s="83" t="s">
        <v>32</v>
      </c>
      <c r="H37" s="80" t="s">
        <v>33</v>
      </c>
      <c r="I37" s="85">
        <v>1</v>
      </c>
      <c r="J37" s="26">
        <f>'PPAS 2023 (rincian belanja)'!J44</f>
        <v>0</v>
      </c>
      <c r="K37" s="80" t="s">
        <v>105</v>
      </c>
      <c r="L37" s="84" t="s">
        <v>106</v>
      </c>
    </row>
    <row r="38" spans="1:12" ht="25.5" x14ac:dyDescent="0.25">
      <c r="A38" s="77"/>
      <c r="B38" s="155"/>
      <c r="C38" s="155"/>
      <c r="D38" s="79" t="s">
        <v>172</v>
      </c>
      <c r="E38" s="83"/>
      <c r="F38" s="94"/>
      <c r="G38" s="83" t="s">
        <v>173</v>
      </c>
      <c r="H38" s="80" t="s">
        <v>174</v>
      </c>
      <c r="I38" s="81"/>
      <c r="J38" s="27"/>
      <c r="K38" s="80"/>
      <c r="L38" s="82"/>
    </row>
    <row r="39" spans="1:12" ht="25.5" x14ac:dyDescent="0.25">
      <c r="A39" s="77"/>
      <c r="B39" s="155"/>
      <c r="C39" s="155"/>
      <c r="D39" s="79" t="s">
        <v>175</v>
      </c>
      <c r="E39" s="83"/>
      <c r="F39" s="94"/>
      <c r="G39" s="83" t="s">
        <v>34</v>
      </c>
      <c r="H39" s="80" t="s">
        <v>35</v>
      </c>
      <c r="I39" s="85" t="s">
        <v>17</v>
      </c>
      <c r="J39" s="26">
        <f>'PPAS 2023 (rincian belanja)'!J39</f>
        <v>7575000</v>
      </c>
      <c r="K39" s="80" t="s">
        <v>105</v>
      </c>
      <c r="L39" s="84" t="s">
        <v>106</v>
      </c>
    </row>
    <row r="40" spans="1:12" ht="25.5" x14ac:dyDescent="0.25">
      <c r="A40" s="77"/>
      <c r="B40" s="155"/>
      <c r="C40" s="155"/>
      <c r="D40" s="79" t="s">
        <v>176</v>
      </c>
      <c r="E40" s="83"/>
      <c r="F40" s="94"/>
      <c r="G40" s="83" t="s">
        <v>177</v>
      </c>
      <c r="H40" s="80" t="s">
        <v>178</v>
      </c>
      <c r="I40" s="81"/>
      <c r="J40" s="26"/>
      <c r="K40" s="80"/>
      <c r="L40" s="82"/>
    </row>
    <row r="41" spans="1:12" ht="25.5" customHeight="1" x14ac:dyDescent="0.25">
      <c r="A41" s="77"/>
      <c r="B41" s="155"/>
      <c r="C41" s="155"/>
      <c r="D41" s="79" t="s">
        <v>179</v>
      </c>
      <c r="E41" s="83"/>
      <c r="F41" s="94"/>
      <c r="G41" s="83" t="s">
        <v>180</v>
      </c>
      <c r="H41" s="80" t="s">
        <v>181</v>
      </c>
      <c r="I41" s="81"/>
      <c r="J41" s="26"/>
      <c r="K41" s="80"/>
      <c r="L41" s="82"/>
    </row>
    <row r="42" spans="1:12" ht="38.25" x14ac:dyDescent="0.25">
      <c r="A42" s="77"/>
      <c r="B42" s="155"/>
      <c r="C42" s="155"/>
      <c r="D42" s="79" t="s">
        <v>182</v>
      </c>
      <c r="E42" s="83"/>
      <c r="F42" s="94"/>
      <c r="G42" s="83" t="s">
        <v>183</v>
      </c>
      <c r="H42" s="80" t="s">
        <v>184</v>
      </c>
      <c r="I42" s="81"/>
      <c r="J42" s="26"/>
      <c r="K42" s="80"/>
      <c r="L42" s="82"/>
    </row>
    <row r="43" spans="1:12" ht="18.75" customHeight="1" x14ac:dyDescent="0.25">
      <c r="A43" s="77"/>
      <c r="B43" s="155"/>
      <c r="C43" s="155"/>
      <c r="D43" s="79" t="s">
        <v>185</v>
      </c>
      <c r="E43" s="83"/>
      <c r="F43" s="94"/>
      <c r="G43" s="83" t="s">
        <v>186</v>
      </c>
      <c r="H43" s="80" t="s">
        <v>187</v>
      </c>
      <c r="I43" s="81"/>
      <c r="J43" s="26"/>
      <c r="K43" s="80"/>
      <c r="L43" s="82"/>
    </row>
    <row r="44" spans="1:12" ht="25.5" x14ac:dyDescent="0.25">
      <c r="A44" s="77"/>
      <c r="B44" s="155"/>
      <c r="C44" s="155"/>
      <c r="D44" s="79" t="s">
        <v>188</v>
      </c>
      <c r="E44" s="83"/>
      <c r="F44" s="94"/>
      <c r="G44" s="83" t="s">
        <v>36</v>
      </c>
      <c r="H44" s="80" t="s">
        <v>189</v>
      </c>
      <c r="I44" s="85">
        <v>1</v>
      </c>
      <c r="J44" s="26">
        <v>0</v>
      </c>
      <c r="K44" s="80" t="s">
        <v>105</v>
      </c>
      <c r="L44" s="84" t="s">
        <v>106</v>
      </c>
    </row>
    <row r="45" spans="1:12" ht="18.75" customHeight="1" x14ac:dyDescent="0.25">
      <c r="A45" s="77"/>
      <c r="B45" s="155"/>
      <c r="C45" s="155"/>
      <c r="D45" s="79" t="s">
        <v>190</v>
      </c>
      <c r="E45" s="83"/>
      <c r="F45" s="83"/>
      <c r="G45" s="83" t="s">
        <v>191</v>
      </c>
      <c r="H45" s="80" t="s">
        <v>192</v>
      </c>
      <c r="I45" s="81"/>
      <c r="J45" s="26"/>
      <c r="K45" s="80"/>
      <c r="L45" s="82"/>
    </row>
    <row r="46" spans="1:12" ht="25.5" x14ac:dyDescent="0.25">
      <c r="A46" s="77"/>
      <c r="B46" s="155"/>
      <c r="C46" s="155"/>
      <c r="D46" s="79" t="s">
        <v>193</v>
      </c>
      <c r="E46" s="83"/>
      <c r="F46" s="94"/>
      <c r="G46" s="83" t="s">
        <v>194</v>
      </c>
      <c r="H46" s="80" t="s">
        <v>195</v>
      </c>
      <c r="I46" s="81"/>
      <c r="J46" s="26"/>
      <c r="K46" s="80"/>
      <c r="L46" s="82"/>
    </row>
    <row r="47" spans="1:12" ht="24.75" customHeight="1" x14ac:dyDescent="0.25">
      <c r="A47" s="77"/>
      <c r="B47" s="155"/>
      <c r="C47" s="155"/>
      <c r="D47" s="79" t="s">
        <v>196</v>
      </c>
      <c r="E47" s="83"/>
      <c r="F47" s="155" t="s">
        <v>37</v>
      </c>
      <c r="G47" s="155"/>
      <c r="H47" s="80" t="s">
        <v>197</v>
      </c>
      <c r="I47" s="81"/>
      <c r="J47" s="26"/>
      <c r="K47" s="80"/>
      <c r="L47" s="82"/>
    </row>
    <row r="48" spans="1:12" ht="38.25" x14ac:dyDescent="0.25">
      <c r="A48" s="77"/>
      <c r="B48" s="155"/>
      <c r="C48" s="155"/>
      <c r="D48" s="79" t="s">
        <v>198</v>
      </c>
      <c r="E48" s="83"/>
      <c r="F48" s="94"/>
      <c r="G48" s="83" t="s">
        <v>38</v>
      </c>
      <c r="H48" s="80" t="s">
        <v>462</v>
      </c>
      <c r="I48" s="85">
        <v>1</v>
      </c>
      <c r="J48" s="26">
        <f>'PPAS 2023 (rincian belanja)'!J48</f>
        <v>2000000</v>
      </c>
      <c r="K48" s="80" t="s">
        <v>105</v>
      </c>
      <c r="L48" s="84" t="s">
        <v>106</v>
      </c>
    </row>
    <row r="49" spans="1:12" ht="38.25" x14ac:dyDescent="0.25">
      <c r="A49" s="77"/>
      <c r="B49" s="155"/>
      <c r="C49" s="155"/>
      <c r="D49" s="79" t="s">
        <v>200</v>
      </c>
      <c r="E49" s="83"/>
      <c r="F49" s="94"/>
      <c r="G49" s="83" t="s">
        <v>39</v>
      </c>
      <c r="H49" s="80" t="s">
        <v>463</v>
      </c>
      <c r="I49" s="85">
        <v>1</v>
      </c>
      <c r="J49" s="26">
        <f>'PPAS 2023 (rincian belanja)'!J49</f>
        <v>16000000</v>
      </c>
      <c r="K49" s="80" t="s">
        <v>105</v>
      </c>
      <c r="L49" s="84" t="s">
        <v>106</v>
      </c>
    </row>
    <row r="50" spans="1:12" ht="18" customHeight="1" x14ac:dyDescent="0.25">
      <c r="A50" s="77"/>
      <c r="B50" s="155"/>
      <c r="C50" s="155"/>
      <c r="D50" s="79" t="s">
        <v>202</v>
      </c>
      <c r="E50" s="83"/>
      <c r="F50" s="94"/>
      <c r="G50" s="83" t="s">
        <v>203</v>
      </c>
      <c r="H50" s="80" t="s">
        <v>204</v>
      </c>
      <c r="I50" s="81"/>
      <c r="J50" s="26"/>
      <c r="K50" s="80"/>
      <c r="L50" s="82"/>
    </row>
    <row r="51" spans="1:12" ht="25.5" x14ac:dyDescent="0.25">
      <c r="A51" s="77"/>
      <c r="B51" s="155"/>
      <c r="C51" s="155"/>
      <c r="D51" s="79" t="s">
        <v>205</v>
      </c>
      <c r="E51" s="83"/>
      <c r="F51" s="94"/>
      <c r="G51" s="83" t="s">
        <v>40</v>
      </c>
      <c r="H51" s="119" t="s">
        <v>460</v>
      </c>
      <c r="I51" s="85">
        <v>1</v>
      </c>
      <c r="J51" s="26">
        <f>'PPAS 2023 (rincian belanja)'!J51</f>
        <v>22512388</v>
      </c>
      <c r="K51" s="80" t="s">
        <v>105</v>
      </c>
      <c r="L51" s="84" t="s">
        <v>106</v>
      </c>
    </row>
    <row r="52" spans="1:12" ht="25.5" x14ac:dyDescent="0.25">
      <c r="A52" s="77"/>
      <c r="B52" s="155"/>
      <c r="C52" s="155"/>
      <c r="D52" s="79" t="s">
        <v>207</v>
      </c>
      <c r="E52" s="83"/>
      <c r="F52" s="94"/>
      <c r="G52" s="83" t="s">
        <v>41</v>
      </c>
      <c r="H52" s="80" t="s">
        <v>464</v>
      </c>
      <c r="I52" s="85">
        <v>1</v>
      </c>
      <c r="J52" s="26">
        <f>'PPAS 2023 (rincian belanja)'!J52</f>
        <v>6500000</v>
      </c>
      <c r="K52" s="80" t="s">
        <v>105</v>
      </c>
      <c r="L52" s="84" t="s">
        <v>106</v>
      </c>
    </row>
    <row r="53" spans="1:12" ht="38.25" customHeight="1" x14ac:dyDescent="0.25">
      <c r="A53" s="77"/>
      <c r="B53" s="155"/>
      <c r="C53" s="155"/>
      <c r="D53" s="79" t="s">
        <v>209</v>
      </c>
      <c r="E53" s="83"/>
      <c r="F53" s="94"/>
      <c r="G53" s="83" t="s">
        <v>7</v>
      </c>
      <c r="H53" s="80" t="s">
        <v>461</v>
      </c>
      <c r="I53" s="85">
        <v>1</v>
      </c>
      <c r="J53" s="26">
        <f>'PPAS 2023 (rincian belanja)'!J53</f>
        <v>4000000</v>
      </c>
      <c r="K53" s="80" t="s">
        <v>105</v>
      </c>
      <c r="L53" s="84" t="s">
        <v>106</v>
      </c>
    </row>
    <row r="54" spans="1:12" ht="18" customHeight="1" x14ac:dyDescent="0.25">
      <c r="A54" s="77"/>
      <c r="B54" s="155"/>
      <c r="C54" s="155"/>
      <c r="D54" s="79" t="s">
        <v>211</v>
      </c>
      <c r="E54" s="83"/>
      <c r="F54" s="94"/>
      <c r="G54" s="83" t="s">
        <v>212</v>
      </c>
      <c r="H54" s="80" t="s">
        <v>213</v>
      </c>
      <c r="I54" s="81"/>
      <c r="J54" s="26"/>
      <c r="K54" s="80"/>
      <c r="L54" s="82"/>
    </row>
    <row r="55" spans="1:12" ht="25.5" x14ac:dyDescent="0.25">
      <c r="A55" s="77"/>
      <c r="B55" s="155"/>
      <c r="C55" s="155"/>
      <c r="D55" s="79" t="s">
        <v>214</v>
      </c>
      <c r="E55" s="83"/>
      <c r="F55" s="94"/>
      <c r="G55" s="83" t="s">
        <v>42</v>
      </c>
      <c r="H55" s="80" t="s">
        <v>215</v>
      </c>
      <c r="I55" s="85">
        <v>1</v>
      </c>
      <c r="J55" s="26">
        <f>'PPAS 2023 (rincian belanja)'!J55</f>
        <v>24780000</v>
      </c>
      <c r="K55" s="80" t="s">
        <v>106</v>
      </c>
      <c r="L55" s="84" t="s">
        <v>106</v>
      </c>
    </row>
    <row r="56" spans="1:12" ht="25.5" x14ac:dyDescent="0.25">
      <c r="A56" s="77"/>
      <c r="B56" s="155"/>
      <c r="C56" s="155"/>
      <c r="D56" s="79" t="s">
        <v>216</v>
      </c>
      <c r="E56" s="83"/>
      <c r="F56" s="94"/>
      <c r="G56" s="83" t="s">
        <v>43</v>
      </c>
      <c r="H56" s="80" t="s">
        <v>217</v>
      </c>
      <c r="I56" s="85">
        <v>1</v>
      </c>
      <c r="J56" s="26">
        <f>'PPAS 2023 (rincian belanja)'!J56</f>
        <v>164750000</v>
      </c>
      <c r="K56" s="80" t="s">
        <v>106</v>
      </c>
      <c r="L56" s="84" t="s">
        <v>106</v>
      </c>
    </row>
    <row r="57" spans="1:12" ht="25.5" x14ac:dyDescent="0.25">
      <c r="A57" s="77"/>
      <c r="B57" s="155"/>
      <c r="C57" s="155"/>
      <c r="D57" s="79" t="s">
        <v>218</v>
      </c>
      <c r="E57" s="83"/>
      <c r="F57" s="94"/>
      <c r="G57" s="83" t="s">
        <v>219</v>
      </c>
      <c r="H57" s="80" t="s">
        <v>220</v>
      </c>
      <c r="I57" s="81"/>
      <c r="J57" s="26"/>
      <c r="K57" s="80"/>
      <c r="L57" s="82"/>
    </row>
    <row r="58" spans="1:12" ht="38.25" x14ac:dyDescent="0.25">
      <c r="A58" s="77"/>
      <c r="B58" s="155"/>
      <c r="C58" s="155"/>
      <c r="D58" s="79" t="s">
        <v>221</v>
      </c>
      <c r="E58" s="83"/>
      <c r="F58" s="94"/>
      <c r="G58" s="83" t="s">
        <v>222</v>
      </c>
      <c r="H58" s="80" t="s">
        <v>223</v>
      </c>
      <c r="I58" s="81"/>
      <c r="J58" s="26"/>
      <c r="K58" s="80"/>
      <c r="L58" s="82"/>
    </row>
    <row r="59" spans="1:12" ht="24.75" customHeight="1" x14ac:dyDescent="0.25">
      <c r="A59" s="77"/>
      <c r="B59" s="155"/>
      <c r="C59" s="155" t="s">
        <v>120</v>
      </c>
      <c r="D59" s="79" t="s">
        <v>224</v>
      </c>
      <c r="E59" s="83"/>
      <c r="F59" s="155" t="s">
        <v>44</v>
      </c>
      <c r="G59" s="155"/>
      <c r="H59" s="80" t="s">
        <v>225</v>
      </c>
      <c r="I59" s="81"/>
      <c r="J59" s="26"/>
      <c r="K59" s="80"/>
      <c r="L59" s="82"/>
    </row>
    <row r="60" spans="1:12" ht="38.25" x14ac:dyDescent="0.25">
      <c r="A60" s="77"/>
      <c r="B60" s="155"/>
      <c r="C60" s="155"/>
      <c r="D60" s="79" t="s">
        <v>226</v>
      </c>
      <c r="E60" s="83"/>
      <c r="F60" s="94"/>
      <c r="G60" s="83" t="s">
        <v>227</v>
      </c>
      <c r="H60" s="80" t="s">
        <v>228</v>
      </c>
      <c r="I60" s="81"/>
      <c r="J60" s="26"/>
      <c r="K60" s="80"/>
      <c r="L60" s="82"/>
    </row>
    <row r="61" spans="1:12" ht="25.5" customHeight="1" x14ac:dyDescent="0.25">
      <c r="A61" s="77"/>
      <c r="B61" s="155"/>
      <c r="C61" s="155"/>
      <c r="D61" s="79" t="s">
        <v>229</v>
      </c>
      <c r="E61" s="83"/>
      <c r="F61" s="94"/>
      <c r="G61" s="83" t="s">
        <v>230</v>
      </c>
      <c r="H61" s="80" t="s">
        <v>231</v>
      </c>
      <c r="I61" s="81"/>
      <c r="J61" s="26"/>
      <c r="K61" s="80"/>
      <c r="L61" s="82"/>
    </row>
    <row r="62" spans="1:12" ht="25.5" x14ac:dyDescent="0.25">
      <c r="A62" s="77"/>
      <c r="B62" s="155"/>
      <c r="C62" s="155"/>
      <c r="D62" s="79" t="s">
        <v>232</v>
      </c>
      <c r="E62" s="83"/>
      <c r="F62" s="94"/>
      <c r="G62" s="83" t="s">
        <v>45</v>
      </c>
      <c r="H62" s="80" t="s">
        <v>233</v>
      </c>
      <c r="I62" s="85">
        <v>1</v>
      </c>
      <c r="J62" s="26">
        <v>0</v>
      </c>
      <c r="K62" s="80" t="s">
        <v>105</v>
      </c>
      <c r="L62" s="84" t="s">
        <v>106</v>
      </c>
    </row>
    <row r="63" spans="1:12" ht="25.5" x14ac:dyDescent="0.25">
      <c r="A63" s="77"/>
      <c r="B63" s="155"/>
      <c r="C63" s="155"/>
      <c r="D63" s="79" t="s">
        <v>234</v>
      </c>
      <c r="E63" s="83"/>
      <c r="F63" s="94"/>
      <c r="G63" s="83" t="s">
        <v>235</v>
      </c>
      <c r="H63" s="80" t="s">
        <v>236</v>
      </c>
      <c r="I63" s="81"/>
      <c r="J63" s="26"/>
      <c r="K63" s="80"/>
      <c r="L63" s="82"/>
    </row>
    <row r="64" spans="1:12" ht="24" customHeight="1" x14ac:dyDescent="0.25">
      <c r="A64" s="77"/>
      <c r="B64" s="155"/>
      <c r="C64" s="155"/>
      <c r="D64" s="79" t="s">
        <v>237</v>
      </c>
      <c r="E64" s="83"/>
      <c r="F64" s="94"/>
      <c r="G64" s="83" t="s">
        <v>238</v>
      </c>
      <c r="H64" s="80" t="s">
        <v>239</v>
      </c>
      <c r="I64" s="81"/>
      <c r="J64" s="26"/>
      <c r="K64" s="80"/>
      <c r="L64" s="82"/>
    </row>
    <row r="65" spans="1:12" ht="42.75" customHeight="1" x14ac:dyDescent="0.25">
      <c r="A65" s="77"/>
      <c r="B65" s="155"/>
      <c r="C65" s="155"/>
      <c r="D65" s="79" t="s">
        <v>240</v>
      </c>
      <c r="E65" s="83"/>
      <c r="F65" s="94"/>
      <c r="G65" s="83" t="s">
        <v>241</v>
      </c>
      <c r="H65" s="80" t="s">
        <v>242</v>
      </c>
      <c r="I65" s="81"/>
      <c r="J65" s="26"/>
      <c r="K65" s="80"/>
      <c r="L65" s="82"/>
    </row>
    <row r="66" spans="1:12" ht="51" x14ac:dyDescent="0.25">
      <c r="A66" s="77"/>
      <c r="B66" s="155"/>
      <c r="C66" s="155"/>
      <c r="D66" s="79" t="s">
        <v>243</v>
      </c>
      <c r="E66" s="83"/>
      <c r="F66" s="94"/>
      <c r="G66" s="83" t="s">
        <v>46</v>
      </c>
      <c r="H66" s="80" t="s">
        <v>466</v>
      </c>
      <c r="I66" s="85" t="s">
        <v>467</v>
      </c>
      <c r="J66" s="26">
        <f>'PPAS 2023 (rincian belanja)'!J66</f>
        <v>15000000</v>
      </c>
      <c r="K66" s="80" t="s">
        <v>106</v>
      </c>
      <c r="L66" s="84" t="s">
        <v>106</v>
      </c>
    </row>
    <row r="67" spans="1:12" ht="38.25" customHeight="1" x14ac:dyDescent="0.25">
      <c r="A67" s="77"/>
      <c r="B67" s="155"/>
      <c r="C67" s="155"/>
      <c r="D67" s="79" t="s">
        <v>245</v>
      </c>
      <c r="E67" s="83"/>
      <c r="F67" s="94"/>
      <c r="G67" s="83" t="s">
        <v>47</v>
      </c>
      <c r="H67" s="80" t="s">
        <v>246</v>
      </c>
      <c r="I67" s="85">
        <v>1</v>
      </c>
      <c r="J67" s="26">
        <v>0</v>
      </c>
      <c r="K67" s="80" t="s">
        <v>106</v>
      </c>
      <c r="L67" s="84" t="s">
        <v>106</v>
      </c>
    </row>
    <row r="68" spans="1:12" ht="24.75" customHeight="1" x14ac:dyDescent="0.25">
      <c r="A68" s="77"/>
      <c r="B68" s="155"/>
      <c r="C68" s="155"/>
      <c r="D68" s="79" t="s">
        <v>247</v>
      </c>
      <c r="E68" s="83"/>
      <c r="F68" s="155" t="s">
        <v>48</v>
      </c>
      <c r="G68" s="155"/>
      <c r="H68" s="80" t="s">
        <v>248</v>
      </c>
      <c r="I68" s="81"/>
      <c r="J68" s="26"/>
      <c r="K68" s="80"/>
      <c r="L68" s="82"/>
    </row>
    <row r="69" spans="1:12" ht="26.25" customHeight="1" x14ac:dyDescent="0.25">
      <c r="A69" s="77"/>
      <c r="B69" s="155"/>
      <c r="C69" s="155"/>
      <c r="D69" s="79" t="s">
        <v>249</v>
      </c>
      <c r="E69" s="83"/>
      <c r="F69" s="94"/>
      <c r="G69" s="83" t="s">
        <v>250</v>
      </c>
      <c r="H69" s="80" t="s">
        <v>251</v>
      </c>
      <c r="I69" s="81"/>
      <c r="J69" s="26"/>
      <c r="K69" s="80"/>
      <c r="L69" s="82"/>
    </row>
    <row r="70" spans="1:12" ht="25.5" x14ac:dyDescent="0.25">
      <c r="A70" s="77"/>
      <c r="B70" s="155"/>
      <c r="C70" s="155"/>
      <c r="D70" s="79" t="s">
        <v>252</v>
      </c>
      <c r="E70" s="83"/>
      <c r="F70" s="94"/>
      <c r="G70" s="83" t="s">
        <v>6</v>
      </c>
      <c r="H70" s="80" t="s">
        <v>253</v>
      </c>
      <c r="I70" s="85">
        <v>1</v>
      </c>
      <c r="J70" s="26">
        <f>'PPAS 2023 (rincian belanja)'!J70</f>
        <v>0</v>
      </c>
      <c r="K70" s="80" t="s">
        <v>105</v>
      </c>
      <c r="L70" s="84" t="s">
        <v>106</v>
      </c>
    </row>
    <row r="71" spans="1:12" ht="39" customHeight="1" x14ac:dyDescent="0.25">
      <c r="A71" s="77"/>
      <c r="B71" s="155"/>
      <c r="C71" s="155"/>
      <c r="D71" s="79" t="s">
        <v>254</v>
      </c>
      <c r="E71" s="83"/>
      <c r="F71" s="94"/>
      <c r="G71" s="83" t="s">
        <v>49</v>
      </c>
      <c r="H71" s="80" t="s">
        <v>468</v>
      </c>
      <c r="I71" s="85">
        <v>1</v>
      </c>
      <c r="J71" s="26">
        <f>'PPAS 2023 (rincian belanja)'!J71</f>
        <v>15000000</v>
      </c>
      <c r="K71" s="80" t="s">
        <v>106</v>
      </c>
      <c r="L71" s="84" t="s">
        <v>106</v>
      </c>
    </row>
    <row r="72" spans="1:12" ht="25.5" x14ac:dyDescent="0.25">
      <c r="A72" s="77"/>
      <c r="B72" s="155"/>
      <c r="C72" s="155"/>
      <c r="D72" s="79" t="s">
        <v>256</v>
      </c>
      <c r="E72" s="83"/>
      <c r="F72" s="94"/>
      <c r="G72" s="83" t="s">
        <v>50</v>
      </c>
      <c r="H72" s="80" t="s">
        <v>469</v>
      </c>
      <c r="I72" s="85">
        <v>1</v>
      </c>
      <c r="J72" s="26">
        <f>'PPAS 2023 (rincian belanja)'!J72</f>
        <v>57055200</v>
      </c>
      <c r="K72" s="80" t="s">
        <v>106</v>
      </c>
      <c r="L72" s="84" t="s">
        <v>106</v>
      </c>
    </row>
    <row r="73" spans="1:12" ht="24.75" customHeight="1" x14ac:dyDescent="0.25">
      <c r="A73" s="77"/>
      <c r="B73" s="155"/>
      <c r="C73" s="155"/>
      <c r="D73" s="79" t="s">
        <v>258</v>
      </c>
      <c r="E73" s="83"/>
      <c r="F73" s="155" t="s">
        <v>51</v>
      </c>
      <c r="G73" s="155"/>
      <c r="H73" s="80" t="s">
        <v>259</v>
      </c>
      <c r="I73" s="81"/>
      <c r="J73" s="26"/>
      <c r="K73" s="80"/>
      <c r="L73" s="82"/>
    </row>
    <row r="74" spans="1:12" ht="12.75" customHeight="1" x14ac:dyDescent="0.25">
      <c r="A74" s="77"/>
      <c r="B74" s="155"/>
      <c r="C74" s="155"/>
      <c r="D74" s="79" t="s">
        <v>260</v>
      </c>
      <c r="E74" s="83"/>
      <c r="F74" s="94"/>
      <c r="G74" s="83" t="s">
        <v>261</v>
      </c>
      <c r="H74" s="80" t="s">
        <v>262</v>
      </c>
      <c r="I74" s="81"/>
      <c r="J74" s="26"/>
      <c r="K74" s="80"/>
      <c r="L74" s="82"/>
    </row>
    <row r="75" spans="1:12" ht="25.5" x14ac:dyDescent="0.25">
      <c r="A75" s="77"/>
      <c r="B75" s="155"/>
      <c r="C75" s="155"/>
      <c r="D75" s="79" t="s">
        <v>263</v>
      </c>
      <c r="E75" s="83"/>
      <c r="F75" s="94"/>
      <c r="G75" s="83" t="s">
        <v>52</v>
      </c>
      <c r="H75" s="80" t="s">
        <v>264</v>
      </c>
      <c r="I75" s="85" t="s">
        <v>465</v>
      </c>
      <c r="J75" s="26">
        <f>'PPAS 2023 (rincian belanja)'!J75</f>
        <v>44630000</v>
      </c>
      <c r="K75" s="80" t="s">
        <v>106</v>
      </c>
      <c r="L75" s="84" t="s">
        <v>106</v>
      </c>
    </row>
    <row r="76" spans="1:12" ht="25.5" x14ac:dyDescent="0.25">
      <c r="A76" s="77"/>
      <c r="B76" s="155"/>
      <c r="C76" s="155"/>
      <c r="D76" s="79" t="s">
        <v>265</v>
      </c>
      <c r="E76" s="83"/>
      <c r="F76" s="94"/>
      <c r="G76" s="83" t="s">
        <v>53</v>
      </c>
      <c r="H76" s="80" t="s">
        <v>266</v>
      </c>
      <c r="I76" s="85">
        <v>1</v>
      </c>
      <c r="J76" s="26">
        <f>'PPAS 2023 (rincian belanja)'!J76</f>
        <v>0</v>
      </c>
      <c r="K76" s="80" t="s">
        <v>106</v>
      </c>
      <c r="L76" s="84" t="s">
        <v>106</v>
      </c>
    </row>
    <row r="77" spans="1:12" ht="12.75" customHeight="1" x14ac:dyDescent="0.25">
      <c r="A77" s="77"/>
      <c r="B77" s="155"/>
      <c r="C77" s="155"/>
      <c r="D77" s="79" t="s">
        <v>267</v>
      </c>
      <c r="E77" s="83"/>
      <c r="F77" s="94"/>
      <c r="G77" s="83" t="s">
        <v>268</v>
      </c>
      <c r="H77" s="80" t="s">
        <v>269</v>
      </c>
      <c r="I77" s="81"/>
      <c r="J77" s="26"/>
      <c r="K77" s="80"/>
      <c r="L77" s="82"/>
    </row>
    <row r="78" spans="1:12" ht="25.5" x14ac:dyDescent="0.25">
      <c r="A78" s="77"/>
      <c r="B78" s="155"/>
      <c r="C78" s="155"/>
      <c r="D78" s="79" t="s">
        <v>270</v>
      </c>
      <c r="E78" s="83"/>
      <c r="F78" s="94"/>
      <c r="G78" s="83" t="s">
        <v>54</v>
      </c>
      <c r="H78" s="80" t="s">
        <v>271</v>
      </c>
      <c r="I78" s="85">
        <v>1</v>
      </c>
      <c r="J78" s="26">
        <f>'PPAS 2023 (rincian belanja)'!J78</f>
        <v>190000000</v>
      </c>
      <c r="K78" s="80" t="s">
        <v>105</v>
      </c>
      <c r="L78" s="84" t="s">
        <v>106</v>
      </c>
    </row>
    <row r="79" spans="1:12" ht="38.25" x14ac:dyDescent="0.25">
      <c r="A79" s="77"/>
      <c r="B79" s="155"/>
      <c r="C79" s="155"/>
      <c r="D79" s="79" t="s">
        <v>272</v>
      </c>
      <c r="E79" s="83"/>
      <c r="F79" s="94"/>
      <c r="G79" s="83" t="s">
        <v>273</v>
      </c>
      <c r="H79" s="80" t="s">
        <v>274</v>
      </c>
      <c r="I79" s="81"/>
      <c r="J79" s="26"/>
      <c r="K79" s="80"/>
      <c r="L79" s="82"/>
    </row>
    <row r="80" spans="1:12" ht="38.25" customHeight="1" x14ac:dyDescent="0.25">
      <c r="A80" s="77"/>
      <c r="B80" s="155"/>
      <c r="C80" s="155"/>
      <c r="D80" s="79" t="s">
        <v>275</v>
      </c>
      <c r="E80" s="83"/>
      <c r="F80" s="94"/>
      <c r="G80" s="83" t="s">
        <v>276</v>
      </c>
      <c r="H80" s="80" t="s">
        <v>277</v>
      </c>
      <c r="I80" s="81"/>
      <c r="J80" s="26"/>
      <c r="K80" s="80"/>
      <c r="L80" s="82"/>
    </row>
    <row r="81" spans="1:12" ht="12.75" customHeight="1" x14ac:dyDescent="0.25">
      <c r="A81" s="77"/>
      <c r="B81" s="155"/>
      <c r="C81" s="78"/>
      <c r="D81" s="79" t="s">
        <v>278</v>
      </c>
      <c r="E81" s="83"/>
      <c r="F81" s="94"/>
      <c r="G81" s="83" t="s">
        <v>279</v>
      </c>
      <c r="H81" s="80" t="s">
        <v>280</v>
      </c>
      <c r="I81" s="81"/>
      <c r="J81" s="26"/>
      <c r="K81" s="80"/>
      <c r="L81" s="82"/>
    </row>
    <row r="82" spans="1:12" x14ac:dyDescent="0.25">
      <c r="A82" s="77"/>
      <c r="B82" s="155"/>
      <c r="C82" s="78"/>
      <c r="D82" s="79" t="s">
        <v>281</v>
      </c>
      <c r="E82" s="83"/>
      <c r="F82" s="155" t="s">
        <v>55</v>
      </c>
      <c r="G82" s="155"/>
      <c r="H82" s="80"/>
      <c r="I82" s="81"/>
      <c r="J82" s="26"/>
      <c r="K82" s="80"/>
      <c r="L82" s="82"/>
    </row>
    <row r="83" spans="1:12" ht="25.5" x14ac:dyDescent="0.25">
      <c r="A83" s="77"/>
      <c r="B83" s="155"/>
      <c r="C83" s="78"/>
      <c r="D83" s="79" t="s">
        <v>282</v>
      </c>
      <c r="E83" s="83"/>
      <c r="F83" s="94"/>
      <c r="G83" s="83" t="s">
        <v>56</v>
      </c>
      <c r="H83" s="80"/>
      <c r="I83" s="81"/>
      <c r="J83" s="26"/>
      <c r="K83" s="80"/>
      <c r="L83" s="82"/>
    </row>
    <row r="84" spans="1:12" x14ac:dyDescent="0.25">
      <c r="A84" s="77"/>
      <c r="B84" s="86"/>
      <c r="C84" s="86"/>
      <c r="D84" s="79"/>
      <c r="E84" s="83"/>
      <c r="F84" s="94"/>
      <c r="G84" s="94"/>
      <c r="H84" s="80"/>
      <c r="I84" s="81"/>
      <c r="J84" s="26"/>
      <c r="K84" s="80"/>
      <c r="L84" s="82"/>
    </row>
    <row r="85" spans="1:12" x14ac:dyDescent="0.25">
      <c r="A85" s="77"/>
      <c r="B85" s="86"/>
      <c r="C85" s="86"/>
      <c r="D85" s="79">
        <v>7</v>
      </c>
      <c r="E85" s="155" t="s">
        <v>57</v>
      </c>
      <c r="F85" s="155"/>
      <c r="G85" s="155"/>
      <c r="H85" s="80"/>
      <c r="I85" s="81"/>
      <c r="J85" s="26"/>
      <c r="K85" s="80"/>
      <c r="L85" s="82"/>
    </row>
    <row r="86" spans="1:12" x14ac:dyDescent="0.25">
      <c r="A86" s="77"/>
      <c r="B86" s="86"/>
      <c r="C86" s="86"/>
      <c r="D86" s="79">
        <v>7.01</v>
      </c>
      <c r="E86" s="155" t="s">
        <v>58</v>
      </c>
      <c r="F86" s="155"/>
      <c r="G86" s="155"/>
      <c r="H86" s="80"/>
      <c r="I86" s="81"/>
      <c r="J86" s="26"/>
      <c r="K86" s="80"/>
      <c r="L86" s="82"/>
    </row>
    <row r="87" spans="1:12" ht="25.5" customHeight="1" x14ac:dyDescent="0.25">
      <c r="A87" s="77"/>
      <c r="B87" s="86"/>
      <c r="C87" s="86"/>
      <c r="D87" s="79" t="s">
        <v>283</v>
      </c>
      <c r="E87" s="155" t="s">
        <v>59</v>
      </c>
      <c r="F87" s="155"/>
      <c r="G87" s="155"/>
      <c r="H87" s="80" t="s">
        <v>284</v>
      </c>
      <c r="I87" s="81" t="s">
        <v>285</v>
      </c>
      <c r="J87" s="26"/>
      <c r="K87" s="80"/>
      <c r="L87" s="82"/>
    </row>
    <row r="88" spans="1:12" ht="24.75" customHeight="1" x14ac:dyDescent="0.25">
      <c r="A88" s="77"/>
      <c r="B88" s="86"/>
      <c r="C88" s="86"/>
      <c r="D88" s="79" t="s">
        <v>286</v>
      </c>
      <c r="E88" s="83"/>
      <c r="F88" s="155" t="s">
        <v>287</v>
      </c>
      <c r="G88" s="155"/>
      <c r="H88" s="80" t="s">
        <v>288</v>
      </c>
      <c r="I88" s="81"/>
      <c r="J88" s="26"/>
      <c r="K88" s="80"/>
      <c r="L88" s="82"/>
    </row>
    <row r="89" spans="1:12" ht="63.75" x14ac:dyDescent="0.25">
      <c r="A89" s="77"/>
      <c r="B89" s="86"/>
      <c r="C89" s="86"/>
      <c r="D89" s="79" t="s">
        <v>289</v>
      </c>
      <c r="E89" s="83"/>
      <c r="F89" s="94"/>
      <c r="G89" s="83" t="s">
        <v>290</v>
      </c>
      <c r="H89" s="80" t="s">
        <v>291</v>
      </c>
      <c r="I89" s="81"/>
      <c r="J89" s="26"/>
      <c r="K89" s="80"/>
      <c r="L89" s="82"/>
    </row>
    <row r="90" spans="1:12" ht="25.5" x14ac:dyDescent="0.25">
      <c r="A90" s="77"/>
      <c r="B90" s="86"/>
      <c r="C90" s="86"/>
      <c r="D90" s="79" t="s">
        <v>292</v>
      </c>
      <c r="E90" s="83"/>
      <c r="F90" s="94"/>
      <c r="G90" s="83" t="s">
        <v>293</v>
      </c>
      <c r="H90" s="80" t="s">
        <v>294</v>
      </c>
      <c r="I90" s="81"/>
      <c r="J90" s="26"/>
      <c r="K90" s="80"/>
      <c r="L90" s="82"/>
    </row>
    <row r="91" spans="1:12" ht="41.25" customHeight="1" x14ac:dyDescent="0.25">
      <c r="A91" s="77"/>
      <c r="B91" s="87"/>
      <c r="C91" s="86"/>
      <c r="D91" s="79" t="s">
        <v>295</v>
      </c>
      <c r="E91" s="83"/>
      <c r="F91" s="155" t="s">
        <v>60</v>
      </c>
      <c r="G91" s="155"/>
      <c r="H91" s="80" t="s">
        <v>296</v>
      </c>
      <c r="I91" s="81"/>
      <c r="J91" s="26"/>
      <c r="K91" s="80"/>
      <c r="L91" s="82"/>
    </row>
    <row r="92" spans="1:12" ht="25.5" customHeight="1" x14ac:dyDescent="0.25">
      <c r="A92" s="77"/>
      <c r="B92" s="78"/>
      <c r="C92" s="86"/>
      <c r="D92" s="79" t="s">
        <v>297</v>
      </c>
      <c r="E92" s="83"/>
      <c r="F92" s="94"/>
      <c r="G92" s="83" t="s">
        <v>298</v>
      </c>
      <c r="H92" s="80" t="s">
        <v>299</v>
      </c>
      <c r="I92" s="81"/>
      <c r="J92" s="26"/>
      <c r="K92" s="80"/>
      <c r="L92" s="82"/>
    </row>
    <row r="93" spans="1:12" ht="56.25" customHeight="1" x14ac:dyDescent="0.25">
      <c r="A93" s="77"/>
      <c r="B93" s="83" t="s">
        <v>300</v>
      </c>
      <c r="C93" s="83" t="s">
        <v>301</v>
      </c>
      <c r="D93" s="79" t="s">
        <v>302</v>
      </c>
      <c r="E93" s="83"/>
      <c r="F93" s="94"/>
      <c r="G93" s="83" t="s">
        <v>61</v>
      </c>
      <c r="H93" s="80" t="s">
        <v>303</v>
      </c>
      <c r="I93" s="81" t="s">
        <v>1</v>
      </c>
      <c r="J93" s="26">
        <f>'PPAS 2023 (rincian belanja)'!J93</f>
        <v>0</v>
      </c>
      <c r="K93" s="80" t="s">
        <v>105</v>
      </c>
      <c r="L93" s="84" t="s">
        <v>106</v>
      </c>
    </row>
    <row r="94" spans="1:12" ht="38.25" customHeight="1" x14ac:dyDescent="0.25">
      <c r="A94" s="77"/>
      <c r="B94" s="83"/>
      <c r="C94" s="86"/>
      <c r="D94" s="79" t="s">
        <v>304</v>
      </c>
      <c r="E94" s="83"/>
      <c r="F94" s="94"/>
      <c r="G94" s="83" t="s">
        <v>305</v>
      </c>
      <c r="H94" s="80" t="s">
        <v>306</v>
      </c>
      <c r="I94" s="81"/>
      <c r="J94" s="26"/>
      <c r="K94" s="80"/>
      <c r="L94" s="82"/>
    </row>
    <row r="95" spans="1:12" ht="24.75" customHeight="1" x14ac:dyDescent="0.25">
      <c r="A95" s="77"/>
      <c r="B95" s="86"/>
      <c r="C95" s="86"/>
      <c r="D95" s="79" t="s">
        <v>307</v>
      </c>
      <c r="E95" s="83"/>
      <c r="F95" s="155" t="s">
        <v>308</v>
      </c>
      <c r="G95" s="155"/>
      <c r="H95" s="80" t="s">
        <v>309</v>
      </c>
      <c r="I95" s="81"/>
      <c r="J95" s="26"/>
      <c r="K95" s="80"/>
      <c r="L95" s="82"/>
    </row>
    <row r="96" spans="1:12" ht="63.75" x14ac:dyDescent="0.25">
      <c r="A96" s="77"/>
      <c r="B96" s="86"/>
      <c r="C96" s="86"/>
      <c r="D96" s="79" t="s">
        <v>310</v>
      </c>
      <c r="E96" s="83"/>
      <c r="F96" s="94"/>
      <c r="G96" s="83" t="s">
        <v>311</v>
      </c>
      <c r="H96" s="80" t="s">
        <v>312</v>
      </c>
      <c r="I96" s="81"/>
      <c r="J96" s="26"/>
      <c r="K96" s="80"/>
      <c r="L96" s="82"/>
    </row>
    <row r="97" spans="1:12" ht="51" x14ac:dyDescent="0.25">
      <c r="A97" s="77"/>
      <c r="B97" s="86"/>
      <c r="C97" s="86"/>
      <c r="D97" s="79" t="s">
        <v>313</v>
      </c>
      <c r="E97" s="83"/>
      <c r="F97" s="94"/>
      <c r="G97" s="83" t="s">
        <v>314</v>
      </c>
      <c r="H97" s="80" t="s">
        <v>315</v>
      </c>
      <c r="I97" s="81"/>
      <c r="J97" s="26"/>
      <c r="K97" s="80"/>
      <c r="L97" s="82"/>
    </row>
    <row r="98" spans="1:12" ht="27" customHeight="1" x14ac:dyDescent="0.25">
      <c r="A98" s="77"/>
      <c r="B98" s="88"/>
      <c r="C98" s="86"/>
      <c r="D98" s="79" t="s">
        <v>316</v>
      </c>
      <c r="E98" s="83"/>
      <c r="F98" s="155" t="s">
        <v>62</v>
      </c>
      <c r="G98" s="155"/>
      <c r="H98" s="80" t="s">
        <v>317</v>
      </c>
      <c r="I98" s="81"/>
      <c r="J98" s="26"/>
      <c r="K98" s="80"/>
      <c r="L98" s="82"/>
    </row>
    <row r="99" spans="1:12" ht="38.25" x14ac:dyDescent="0.25">
      <c r="A99" s="77"/>
      <c r="B99" s="83"/>
      <c r="C99" s="86"/>
      <c r="D99" s="79" t="s">
        <v>318</v>
      </c>
      <c r="E99" s="83"/>
      <c r="F99" s="94"/>
      <c r="G99" s="83" t="s">
        <v>319</v>
      </c>
      <c r="H99" s="80" t="s">
        <v>320</v>
      </c>
      <c r="I99" s="81"/>
      <c r="J99" s="26"/>
      <c r="K99" s="80"/>
      <c r="L99" s="82"/>
    </row>
    <row r="100" spans="1:12" ht="25.5" x14ac:dyDescent="0.25">
      <c r="A100" s="77"/>
      <c r="B100" s="78"/>
      <c r="C100" s="86"/>
      <c r="D100" s="79" t="s">
        <v>321</v>
      </c>
      <c r="E100" s="83"/>
      <c r="F100" s="94"/>
      <c r="G100" s="83" t="s">
        <v>322</v>
      </c>
      <c r="H100" s="80" t="s">
        <v>323</v>
      </c>
      <c r="I100" s="81"/>
      <c r="J100" s="26"/>
      <c r="K100" s="80"/>
      <c r="L100" s="82"/>
    </row>
    <row r="101" spans="1:12" ht="38.25" customHeight="1" x14ac:dyDescent="0.25">
      <c r="A101" s="77"/>
      <c r="B101" s="78"/>
      <c r="C101" s="88"/>
      <c r="D101" s="79" t="s">
        <v>324</v>
      </c>
      <c r="E101" s="83"/>
      <c r="F101" s="94"/>
      <c r="G101" s="83" t="s">
        <v>63</v>
      </c>
      <c r="H101" s="80" t="s">
        <v>325</v>
      </c>
      <c r="I101" s="89" t="s">
        <v>17</v>
      </c>
      <c r="J101" s="27">
        <f>'PPAS 2023 (rincian belanja)'!J101</f>
        <v>10000000</v>
      </c>
      <c r="K101" s="80" t="s">
        <v>105</v>
      </c>
      <c r="L101" s="84" t="s">
        <v>106</v>
      </c>
    </row>
    <row r="102" spans="1:12" x14ac:dyDescent="0.25">
      <c r="A102" s="77"/>
      <c r="B102" s="86"/>
      <c r="C102" s="86"/>
      <c r="D102" s="79"/>
      <c r="E102" s="83"/>
      <c r="F102" s="94"/>
      <c r="G102" s="94"/>
      <c r="H102" s="94"/>
      <c r="I102" s="81"/>
      <c r="J102" s="28"/>
      <c r="K102" s="80"/>
      <c r="L102" s="82"/>
    </row>
    <row r="103" spans="1:12" ht="24.75" customHeight="1" x14ac:dyDescent="0.25">
      <c r="A103" s="77"/>
      <c r="B103" s="86"/>
      <c r="C103" s="86"/>
      <c r="D103" s="79" t="s">
        <v>326</v>
      </c>
      <c r="E103" s="165" t="s">
        <v>64</v>
      </c>
      <c r="F103" s="166"/>
      <c r="G103" s="167"/>
      <c r="H103" s="80" t="s">
        <v>327</v>
      </c>
      <c r="I103" s="90">
        <v>0.8</v>
      </c>
      <c r="J103" s="28"/>
      <c r="K103" s="80"/>
      <c r="L103" s="82"/>
    </row>
    <row r="104" spans="1:12" ht="16.5" customHeight="1" x14ac:dyDescent="0.25">
      <c r="A104" s="77"/>
      <c r="B104" s="88"/>
      <c r="C104" s="86"/>
      <c r="D104" s="79" t="s">
        <v>328</v>
      </c>
      <c r="E104" s="83"/>
      <c r="F104" s="91" t="s">
        <v>65</v>
      </c>
      <c r="G104" s="92"/>
      <c r="H104" s="80" t="s">
        <v>329</v>
      </c>
      <c r="I104" s="86"/>
      <c r="J104" s="27"/>
      <c r="K104" s="80"/>
      <c r="L104" s="82"/>
    </row>
    <row r="105" spans="1:12" ht="39" customHeight="1" x14ac:dyDescent="0.25">
      <c r="A105" s="77"/>
      <c r="B105" s="155" t="s">
        <v>330</v>
      </c>
      <c r="C105" s="155" t="s">
        <v>301</v>
      </c>
      <c r="D105" s="79" t="s">
        <v>331</v>
      </c>
      <c r="E105" s="83"/>
      <c r="F105" s="94"/>
      <c r="G105" s="80" t="s">
        <v>66</v>
      </c>
      <c r="H105" s="80" t="s">
        <v>459</v>
      </c>
      <c r="I105" s="94" t="s">
        <v>17</v>
      </c>
      <c r="J105" s="27">
        <f>'PPAS 2023 (rincian belanja)'!J105</f>
        <v>9000000</v>
      </c>
      <c r="K105" s="80" t="s">
        <v>106</v>
      </c>
      <c r="L105" s="84" t="s">
        <v>106</v>
      </c>
    </row>
    <row r="106" spans="1:12" ht="59.25" customHeight="1" x14ac:dyDescent="0.25">
      <c r="A106" s="77"/>
      <c r="B106" s="155"/>
      <c r="C106" s="155"/>
      <c r="D106" s="79" t="s">
        <v>332</v>
      </c>
      <c r="E106" s="83"/>
      <c r="F106" s="94"/>
      <c r="G106" s="80" t="s">
        <v>67</v>
      </c>
      <c r="H106" s="80" t="s">
        <v>333</v>
      </c>
      <c r="I106" s="86" t="s">
        <v>28</v>
      </c>
      <c r="J106" s="27">
        <f>'PPAS 2023 (rincian belanja)'!J106</f>
        <v>24000000</v>
      </c>
      <c r="K106" s="80" t="s">
        <v>106</v>
      </c>
      <c r="L106" s="84" t="s">
        <v>106</v>
      </c>
    </row>
    <row r="107" spans="1:12" ht="24.75" customHeight="1" x14ac:dyDescent="0.25">
      <c r="A107" s="77"/>
      <c r="B107" s="155"/>
      <c r="C107" s="155"/>
      <c r="D107" s="79" t="s">
        <v>334</v>
      </c>
      <c r="E107" s="83"/>
      <c r="F107" s="94"/>
      <c r="G107" s="80" t="s">
        <v>68</v>
      </c>
      <c r="H107" s="80" t="s">
        <v>335</v>
      </c>
      <c r="I107" s="86"/>
      <c r="J107" s="27">
        <v>10000000</v>
      </c>
      <c r="K107" s="80" t="s">
        <v>106</v>
      </c>
      <c r="L107" s="84" t="s">
        <v>106</v>
      </c>
    </row>
    <row r="108" spans="1:12" x14ac:dyDescent="0.25">
      <c r="A108" s="77"/>
      <c r="B108" s="86"/>
      <c r="C108" s="86"/>
      <c r="D108" s="79"/>
      <c r="E108" s="83"/>
      <c r="F108" s="94"/>
      <c r="G108" s="80"/>
      <c r="H108" s="93"/>
      <c r="I108" s="86"/>
      <c r="J108" s="26"/>
      <c r="K108" s="80"/>
      <c r="L108" s="82"/>
    </row>
    <row r="109" spans="1:12" ht="24.75" customHeight="1" x14ac:dyDescent="0.25">
      <c r="A109" s="77"/>
      <c r="B109" s="86"/>
      <c r="C109" s="86"/>
      <c r="D109" s="79" t="s">
        <v>336</v>
      </c>
      <c r="E109" s="165" t="s">
        <v>69</v>
      </c>
      <c r="F109" s="166"/>
      <c r="G109" s="167"/>
      <c r="H109" s="80" t="s">
        <v>337</v>
      </c>
      <c r="I109" s="94">
        <v>0</v>
      </c>
      <c r="J109" s="26"/>
      <c r="K109" s="80"/>
      <c r="L109" s="82"/>
    </row>
    <row r="110" spans="1:12" ht="27.75" customHeight="1" x14ac:dyDescent="0.25">
      <c r="A110" s="77"/>
      <c r="B110" s="83"/>
      <c r="C110" s="86"/>
      <c r="D110" s="79" t="s">
        <v>338</v>
      </c>
      <c r="E110" s="87"/>
      <c r="F110" s="165" t="s">
        <v>70</v>
      </c>
      <c r="G110" s="167"/>
      <c r="H110" s="83" t="s">
        <v>339</v>
      </c>
      <c r="I110" s="86" t="s">
        <v>98</v>
      </c>
      <c r="J110" s="26"/>
      <c r="K110" s="80"/>
      <c r="L110" s="82"/>
    </row>
    <row r="111" spans="1:12" ht="102" x14ac:dyDescent="0.25">
      <c r="A111" s="77"/>
      <c r="B111" s="164" t="s">
        <v>340</v>
      </c>
      <c r="C111" s="83" t="s">
        <v>341</v>
      </c>
      <c r="D111" s="79" t="s">
        <v>342</v>
      </c>
      <c r="E111" s="83"/>
      <c r="F111" s="94"/>
      <c r="G111" s="80" t="s">
        <v>71</v>
      </c>
      <c r="H111" s="83" t="s">
        <v>343</v>
      </c>
      <c r="I111" s="86" t="s">
        <v>17</v>
      </c>
      <c r="J111" s="26">
        <f>'PPAS 2023 (rincian belanja)'!J111</f>
        <v>9000000</v>
      </c>
      <c r="K111" s="80" t="s">
        <v>106</v>
      </c>
      <c r="L111" s="84" t="s">
        <v>106</v>
      </c>
    </row>
    <row r="112" spans="1:12" ht="38.25" x14ac:dyDescent="0.25">
      <c r="A112" s="77"/>
      <c r="B112" s="164"/>
      <c r="C112" s="83" t="s">
        <v>344</v>
      </c>
      <c r="D112" s="79" t="s">
        <v>345</v>
      </c>
      <c r="E112" s="83"/>
      <c r="F112" s="94"/>
      <c r="G112" s="80" t="s">
        <v>72</v>
      </c>
      <c r="H112" s="83" t="s">
        <v>458</v>
      </c>
      <c r="I112" s="86" t="s">
        <v>17</v>
      </c>
      <c r="J112" s="26">
        <f>'PPAS 2023 (rincian belanja)'!J112</f>
        <v>12280000</v>
      </c>
      <c r="K112" s="80" t="s">
        <v>106</v>
      </c>
      <c r="L112" s="84" t="s">
        <v>106</v>
      </c>
    </row>
    <row r="113" spans="1:12" x14ac:dyDescent="0.25">
      <c r="A113" s="95"/>
      <c r="B113" s="96"/>
      <c r="C113" s="96"/>
      <c r="D113" s="97"/>
      <c r="E113" s="98"/>
      <c r="F113" s="99"/>
      <c r="G113" s="100"/>
      <c r="H113" s="101"/>
      <c r="I113" s="96"/>
      <c r="J113" s="29"/>
      <c r="K113" s="100"/>
      <c r="L113" s="102"/>
    </row>
    <row r="114" spans="1:12" ht="27.75" customHeight="1" x14ac:dyDescent="0.25">
      <c r="A114" s="77"/>
      <c r="B114" s="86"/>
      <c r="C114" s="86"/>
      <c r="D114" s="79" t="s">
        <v>347</v>
      </c>
      <c r="E114" s="165" t="s">
        <v>73</v>
      </c>
      <c r="F114" s="166"/>
      <c r="G114" s="167"/>
      <c r="H114" s="80" t="s">
        <v>348</v>
      </c>
      <c r="I114" s="89">
        <v>0</v>
      </c>
      <c r="J114" s="30"/>
      <c r="K114" s="103"/>
      <c r="L114" s="104"/>
    </row>
    <row r="115" spans="1:12" ht="28.5" customHeight="1" x14ac:dyDescent="0.25">
      <c r="A115" s="77"/>
      <c r="B115" s="86"/>
      <c r="C115" s="86"/>
      <c r="D115" s="79" t="s">
        <v>349</v>
      </c>
      <c r="E115" s="83"/>
      <c r="F115" s="165" t="s">
        <v>74</v>
      </c>
      <c r="G115" s="167"/>
      <c r="H115" s="83" t="s">
        <v>350</v>
      </c>
      <c r="I115" s="81"/>
      <c r="J115" s="31"/>
      <c r="K115" s="80"/>
      <c r="L115" s="82"/>
    </row>
    <row r="116" spans="1:12" ht="109.5" customHeight="1" x14ac:dyDescent="0.25">
      <c r="A116" s="77"/>
      <c r="B116" s="78"/>
      <c r="C116" s="83" t="s">
        <v>351</v>
      </c>
      <c r="D116" s="79" t="s">
        <v>352</v>
      </c>
      <c r="E116" s="83"/>
      <c r="F116" s="94"/>
      <c r="G116" s="80" t="s">
        <v>75</v>
      </c>
      <c r="H116" s="83" t="s">
        <v>353</v>
      </c>
      <c r="I116" s="89" t="s">
        <v>76</v>
      </c>
      <c r="J116" s="31">
        <f>'PPAS 2023 (rincian belanja)'!J116</f>
        <v>40000000</v>
      </c>
      <c r="K116" s="80" t="s">
        <v>105</v>
      </c>
      <c r="L116" s="84" t="s">
        <v>106</v>
      </c>
    </row>
    <row r="117" spans="1:12" ht="48" customHeight="1" x14ac:dyDescent="0.25">
      <c r="A117" s="77"/>
      <c r="B117" s="86"/>
      <c r="C117" s="86"/>
      <c r="D117" s="79" t="s">
        <v>354</v>
      </c>
      <c r="E117" s="83"/>
      <c r="F117" s="94"/>
      <c r="G117" s="80" t="s">
        <v>355</v>
      </c>
      <c r="H117" s="83" t="s">
        <v>356</v>
      </c>
      <c r="I117" s="81"/>
      <c r="J117" s="31"/>
      <c r="K117" s="80"/>
      <c r="L117" s="82"/>
    </row>
    <row r="118" spans="1:12" ht="25.5" x14ac:dyDescent="0.25">
      <c r="A118" s="77"/>
      <c r="B118" s="86"/>
      <c r="C118" s="86"/>
      <c r="D118" s="79" t="s">
        <v>357</v>
      </c>
      <c r="E118" s="83"/>
      <c r="F118" s="94"/>
      <c r="G118" s="80" t="s">
        <v>358</v>
      </c>
      <c r="H118" s="83" t="s">
        <v>359</v>
      </c>
      <c r="I118" s="81"/>
      <c r="J118" s="31"/>
      <c r="K118" s="80"/>
      <c r="L118" s="82"/>
    </row>
    <row r="119" spans="1:12" ht="102" x14ac:dyDescent="0.25">
      <c r="A119" s="77"/>
      <c r="B119" s="78"/>
      <c r="C119" s="83" t="s">
        <v>360</v>
      </c>
      <c r="D119" s="79" t="s">
        <v>361</v>
      </c>
      <c r="E119" s="83"/>
      <c r="F119" s="94"/>
      <c r="G119" s="80" t="s">
        <v>77</v>
      </c>
      <c r="H119" s="83" t="s">
        <v>362</v>
      </c>
      <c r="I119" s="89" t="s">
        <v>78</v>
      </c>
      <c r="J119" s="31">
        <f>'PPAS 2023 (rincian belanja)'!J119</f>
        <v>0</v>
      </c>
      <c r="K119" s="80" t="s">
        <v>105</v>
      </c>
      <c r="L119" s="84" t="s">
        <v>106</v>
      </c>
    </row>
    <row r="120" spans="1:12" ht="42.75" customHeight="1" x14ac:dyDescent="0.25">
      <c r="A120" s="77"/>
      <c r="B120" s="86"/>
      <c r="C120" s="86"/>
      <c r="D120" s="79" t="s">
        <v>363</v>
      </c>
      <c r="E120" s="83"/>
      <c r="F120" s="94"/>
      <c r="G120" s="80" t="s">
        <v>364</v>
      </c>
      <c r="H120" s="83" t="s">
        <v>475</v>
      </c>
      <c r="I120" s="81" t="s">
        <v>476</v>
      </c>
      <c r="J120" s="31">
        <f>'PPAS 2023 (rincian belanja)'!J120</f>
        <v>7000000</v>
      </c>
      <c r="K120" s="80"/>
      <c r="L120" s="82"/>
    </row>
    <row r="121" spans="1:12" ht="27.75" customHeight="1" x14ac:dyDescent="0.25">
      <c r="A121" s="77"/>
      <c r="B121" s="86"/>
      <c r="C121" s="86"/>
      <c r="D121" s="79"/>
      <c r="E121" s="83"/>
      <c r="F121" s="94"/>
      <c r="G121" s="80" t="s">
        <v>366</v>
      </c>
      <c r="H121" s="83" t="s">
        <v>367</v>
      </c>
      <c r="I121" s="81"/>
      <c r="J121" s="31"/>
      <c r="K121" s="80"/>
      <c r="L121" s="82"/>
    </row>
    <row r="122" spans="1:12" ht="24.75" customHeight="1" x14ac:dyDescent="0.25">
      <c r="A122" s="77"/>
      <c r="B122" s="86"/>
      <c r="C122" s="86"/>
      <c r="D122" s="79" t="s">
        <v>368</v>
      </c>
      <c r="E122" s="83"/>
      <c r="F122" s="94"/>
      <c r="G122" s="80" t="s">
        <v>369</v>
      </c>
      <c r="H122" s="83" t="s">
        <v>370</v>
      </c>
      <c r="I122" s="81"/>
      <c r="J122" s="31"/>
      <c r="K122" s="80"/>
      <c r="L122" s="82"/>
    </row>
    <row r="123" spans="1:12" ht="51" customHeight="1" x14ac:dyDescent="0.25">
      <c r="A123" s="77"/>
      <c r="B123" s="105" t="s">
        <v>330</v>
      </c>
      <c r="C123" s="105" t="s">
        <v>371</v>
      </c>
      <c r="D123" s="79" t="s">
        <v>372</v>
      </c>
      <c r="E123" s="78"/>
      <c r="F123" s="78"/>
      <c r="G123" s="80" t="s">
        <v>79</v>
      </c>
      <c r="H123" s="83" t="s">
        <v>373</v>
      </c>
      <c r="I123" s="81" t="s">
        <v>17</v>
      </c>
      <c r="J123" s="31">
        <f>'PPAS 2023 (rincian belanja)'!J123</f>
        <v>7000000</v>
      </c>
      <c r="K123" s="80" t="s">
        <v>105</v>
      </c>
      <c r="L123" s="84" t="s">
        <v>106</v>
      </c>
    </row>
    <row r="124" spans="1:12" x14ac:dyDescent="0.25">
      <c r="A124" s="77"/>
      <c r="B124" s="86"/>
      <c r="C124" s="86"/>
      <c r="D124" s="79"/>
      <c r="E124" s="83"/>
      <c r="F124" s="94"/>
      <c r="G124" s="80"/>
      <c r="H124" s="94"/>
      <c r="I124" s="81"/>
      <c r="J124" s="31"/>
      <c r="K124" s="80"/>
      <c r="L124" s="82"/>
    </row>
    <row r="125" spans="1:12" ht="24.75" customHeight="1" x14ac:dyDescent="0.25">
      <c r="A125" s="77"/>
      <c r="B125" s="86"/>
      <c r="C125" s="86"/>
      <c r="D125" s="79" t="s">
        <v>374</v>
      </c>
      <c r="E125" s="165" t="s">
        <v>80</v>
      </c>
      <c r="F125" s="166"/>
      <c r="G125" s="167"/>
      <c r="H125" s="80" t="s">
        <v>375</v>
      </c>
      <c r="I125" s="106">
        <v>1</v>
      </c>
      <c r="J125" s="30"/>
      <c r="K125" s="80"/>
      <c r="L125" s="82"/>
    </row>
    <row r="126" spans="1:12" ht="23.25" customHeight="1" x14ac:dyDescent="0.25">
      <c r="A126" s="77"/>
      <c r="B126" s="86"/>
      <c r="C126" s="86"/>
      <c r="D126" s="79" t="s">
        <v>376</v>
      </c>
      <c r="E126" s="83"/>
      <c r="F126" s="165" t="s">
        <v>81</v>
      </c>
      <c r="G126" s="167"/>
      <c r="H126" s="83" t="s">
        <v>377</v>
      </c>
      <c r="I126" s="81"/>
      <c r="J126" s="31"/>
      <c r="K126" s="80"/>
      <c r="L126" s="82"/>
    </row>
    <row r="127" spans="1:12" ht="36.75" customHeight="1" x14ac:dyDescent="0.25">
      <c r="A127" s="77"/>
      <c r="B127" s="86"/>
      <c r="C127" s="86"/>
      <c r="D127" s="79" t="s">
        <v>378</v>
      </c>
      <c r="E127" s="83"/>
      <c r="F127" s="94"/>
      <c r="G127" s="80" t="s">
        <v>379</v>
      </c>
      <c r="H127" s="83" t="s">
        <v>380</v>
      </c>
      <c r="I127" s="81"/>
      <c r="J127" s="31">
        <f>'PPAS 2023 (rincian belanja)'!J127</f>
        <v>0</v>
      </c>
      <c r="K127" s="80"/>
      <c r="L127" s="82"/>
    </row>
    <row r="128" spans="1:12" ht="38.25" x14ac:dyDescent="0.25">
      <c r="A128" s="77"/>
      <c r="B128" s="155" t="s">
        <v>330</v>
      </c>
      <c r="C128" s="155" t="s">
        <v>381</v>
      </c>
      <c r="D128" s="79" t="s">
        <v>382</v>
      </c>
      <c r="E128" s="83"/>
      <c r="F128" s="94"/>
      <c r="G128" s="80" t="s">
        <v>82</v>
      </c>
      <c r="H128" s="83" t="s">
        <v>383</v>
      </c>
      <c r="I128" s="81" t="s">
        <v>17</v>
      </c>
      <c r="J128" s="31">
        <f>'PPAS 2023 (rincian belanja)'!J128</f>
        <v>5000000</v>
      </c>
      <c r="K128" s="80" t="s">
        <v>106</v>
      </c>
      <c r="L128" s="84" t="s">
        <v>106</v>
      </c>
    </row>
    <row r="129" spans="1:12" ht="38.25" x14ac:dyDescent="0.25">
      <c r="A129" s="77"/>
      <c r="B129" s="155"/>
      <c r="C129" s="155"/>
      <c r="D129" s="79" t="s">
        <v>384</v>
      </c>
      <c r="E129" s="83"/>
      <c r="F129" s="94"/>
      <c r="G129" s="80" t="s">
        <v>83</v>
      </c>
      <c r="H129" s="83" t="s">
        <v>385</v>
      </c>
      <c r="I129" s="81" t="s">
        <v>17</v>
      </c>
      <c r="J129" s="31">
        <f>'PPAS 2023 (rincian belanja)'!J129</f>
        <v>7000000</v>
      </c>
      <c r="K129" s="80" t="s">
        <v>106</v>
      </c>
      <c r="L129" s="84" t="s">
        <v>106</v>
      </c>
    </row>
    <row r="130" spans="1:12" ht="38.25" customHeight="1" x14ac:dyDescent="0.25">
      <c r="A130" s="77"/>
      <c r="B130" s="86"/>
      <c r="C130" s="86"/>
      <c r="D130" s="79" t="s">
        <v>386</v>
      </c>
      <c r="E130" s="83"/>
      <c r="F130" s="94"/>
      <c r="G130" s="80" t="s">
        <v>387</v>
      </c>
      <c r="H130" s="83" t="s">
        <v>388</v>
      </c>
      <c r="I130" s="81"/>
      <c r="J130" s="31">
        <f>'PPAS 2023 (rincian belanja)'!J130</f>
        <v>0</v>
      </c>
      <c r="K130" s="80"/>
      <c r="L130" s="82"/>
    </row>
    <row r="131" spans="1:12" ht="27" customHeight="1" x14ac:dyDescent="0.25">
      <c r="A131" s="77"/>
      <c r="B131" s="86"/>
      <c r="C131" s="86"/>
      <c r="D131" s="79" t="s">
        <v>389</v>
      </c>
      <c r="E131" s="83"/>
      <c r="F131" s="94"/>
      <c r="G131" s="80" t="s">
        <v>390</v>
      </c>
      <c r="H131" s="83" t="s">
        <v>391</v>
      </c>
      <c r="I131" s="81"/>
      <c r="J131" s="31">
        <f>'PPAS 2023 (rincian belanja)'!J131</f>
        <v>0</v>
      </c>
      <c r="K131" s="80"/>
      <c r="L131" s="82"/>
    </row>
    <row r="132" spans="1:12" ht="25.5" x14ac:dyDescent="0.25">
      <c r="A132" s="77"/>
      <c r="B132" s="86"/>
      <c r="C132" s="86"/>
      <c r="D132" s="79" t="s">
        <v>392</v>
      </c>
      <c r="E132" s="83"/>
      <c r="F132" s="94"/>
      <c r="G132" s="80" t="s">
        <v>393</v>
      </c>
      <c r="H132" s="83" t="s">
        <v>394</v>
      </c>
      <c r="I132" s="81"/>
      <c r="J132" s="31">
        <f>'PPAS 2023 (rincian belanja)'!J132</f>
        <v>0</v>
      </c>
      <c r="K132" s="80"/>
      <c r="L132" s="82"/>
    </row>
    <row r="133" spans="1:12" ht="38.25" x14ac:dyDescent="0.25">
      <c r="A133" s="77"/>
      <c r="B133" s="155" t="s">
        <v>330</v>
      </c>
      <c r="C133" s="164" t="s">
        <v>371</v>
      </c>
      <c r="D133" s="79" t="s">
        <v>395</v>
      </c>
      <c r="E133" s="83"/>
      <c r="F133" s="94"/>
      <c r="G133" s="80" t="s">
        <v>84</v>
      </c>
      <c r="H133" s="83" t="s">
        <v>396</v>
      </c>
      <c r="I133" s="81" t="s">
        <v>17</v>
      </c>
      <c r="J133" s="31">
        <f>'PPAS 2023 (rincian belanja)'!J133</f>
        <v>5000000</v>
      </c>
      <c r="K133" s="80" t="s">
        <v>105</v>
      </c>
      <c r="L133" s="84" t="s">
        <v>106</v>
      </c>
    </row>
    <row r="134" spans="1:12" ht="33" customHeight="1" x14ac:dyDescent="0.25">
      <c r="A134" s="77"/>
      <c r="B134" s="155"/>
      <c r="C134" s="164"/>
      <c r="D134" s="79" t="s">
        <v>397</v>
      </c>
      <c r="E134" s="83"/>
      <c r="F134" s="94"/>
      <c r="G134" s="80" t="s">
        <v>398</v>
      </c>
      <c r="H134" s="83" t="s">
        <v>399</v>
      </c>
      <c r="I134" s="81"/>
      <c r="J134" s="31">
        <f>'PPAS 2023 (rincian belanja)'!J134</f>
        <v>0</v>
      </c>
      <c r="K134" s="80"/>
      <c r="L134" s="82"/>
    </row>
    <row r="135" spans="1:12" ht="38.25" x14ac:dyDescent="0.25">
      <c r="A135" s="77"/>
      <c r="B135" s="155"/>
      <c r="C135" s="164"/>
      <c r="D135" s="79" t="s">
        <v>400</v>
      </c>
      <c r="E135" s="83"/>
      <c r="F135" s="94"/>
      <c r="G135" s="80" t="s">
        <v>85</v>
      </c>
      <c r="H135" s="83" t="s">
        <v>401</v>
      </c>
      <c r="I135" s="81" t="s">
        <v>17</v>
      </c>
      <c r="J135" s="31">
        <f>'PPAS 2023 (rincian belanja)'!J135</f>
        <v>7000000</v>
      </c>
      <c r="K135" s="80" t="s">
        <v>106</v>
      </c>
      <c r="L135" s="84" t="s">
        <v>106</v>
      </c>
    </row>
    <row r="136" spans="1:12" ht="25.5" x14ac:dyDescent="0.25">
      <c r="A136" s="77"/>
      <c r="B136" s="155"/>
      <c r="C136" s="164"/>
      <c r="D136" s="79" t="s">
        <v>402</v>
      </c>
      <c r="E136" s="83"/>
      <c r="F136" s="94"/>
      <c r="G136" s="80" t="s">
        <v>86</v>
      </c>
      <c r="H136" s="83" t="s">
        <v>403</v>
      </c>
      <c r="I136" s="81" t="s">
        <v>17</v>
      </c>
      <c r="J136" s="31">
        <f>'PPAS 2023 (rincian belanja)'!J136</f>
        <v>6252000</v>
      </c>
      <c r="K136" s="80" t="s">
        <v>106</v>
      </c>
      <c r="L136" s="84" t="s">
        <v>106</v>
      </c>
    </row>
    <row r="137" spans="1:12" ht="38.25" x14ac:dyDescent="0.25">
      <c r="A137" s="77"/>
      <c r="B137" s="155" t="s">
        <v>330</v>
      </c>
      <c r="C137" s="164" t="s">
        <v>381</v>
      </c>
      <c r="D137" s="79" t="s">
        <v>404</v>
      </c>
      <c r="E137" s="83"/>
      <c r="F137" s="94"/>
      <c r="G137" s="80" t="s">
        <v>87</v>
      </c>
      <c r="H137" s="83" t="s">
        <v>423</v>
      </c>
      <c r="I137" s="81" t="s">
        <v>17</v>
      </c>
      <c r="J137" s="31">
        <f>'PPAS 2023 (rincian belanja)'!J137</f>
        <v>7000000</v>
      </c>
      <c r="K137" s="80" t="s">
        <v>106</v>
      </c>
      <c r="L137" s="84" t="s">
        <v>106</v>
      </c>
    </row>
    <row r="138" spans="1:12" ht="42" customHeight="1" x14ac:dyDescent="0.25">
      <c r="A138" s="77"/>
      <c r="B138" s="155"/>
      <c r="C138" s="164"/>
      <c r="D138" s="79" t="s">
        <v>405</v>
      </c>
      <c r="E138" s="83"/>
      <c r="F138" s="94"/>
      <c r="G138" s="80" t="s">
        <v>406</v>
      </c>
      <c r="H138" s="83" t="s">
        <v>407</v>
      </c>
      <c r="I138" s="81"/>
      <c r="J138" s="31">
        <f>'PPAS 2023 (rincian belanja)'!J138</f>
        <v>0</v>
      </c>
      <c r="K138" s="80"/>
      <c r="L138" s="82"/>
    </row>
    <row r="139" spans="1:12" ht="38.25" x14ac:dyDescent="0.25">
      <c r="A139" s="77"/>
      <c r="B139" s="155"/>
      <c r="C139" s="164"/>
      <c r="D139" s="79" t="s">
        <v>408</v>
      </c>
      <c r="E139" s="83"/>
      <c r="F139" s="94"/>
      <c r="G139" s="80" t="s">
        <v>88</v>
      </c>
      <c r="H139" s="83" t="s">
        <v>409</v>
      </c>
      <c r="I139" s="81" t="s">
        <v>17</v>
      </c>
      <c r="J139" s="31">
        <f>'PPAS 2023 (rincian belanja)'!J139</f>
        <v>7000000</v>
      </c>
      <c r="K139" s="80" t="s">
        <v>105</v>
      </c>
      <c r="L139" s="84" t="s">
        <v>106</v>
      </c>
    </row>
    <row r="140" spans="1:12" ht="30" customHeight="1" x14ac:dyDescent="0.25">
      <c r="A140" s="77"/>
      <c r="B140" s="155"/>
      <c r="C140" s="164"/>
      <c r="D140" s="79" t="s">
        <v>410</v>
      </c>
      <c r="E140" s="83"/>
      <c r="F140" s="94"/>
      <c r="G140" s="80" t="s">
        <v>411</v>
      </c>
      <c r="H140" s="83" t="s">
        <v>412</v>
      </c>
      <c r="I140" s="81"/>
      <c r="J140" s="31">
        <f>'PPAS 2023 (rincian belanja)'!J140</f>
        <v>0</v>
      </c>
      <c r="K140" s="80"/>
      <c r="L140" s="82"/>
    </row>
    <row r="141" spans="1:12" ht="57" customHeight="1" x14ac:dyDescent="0.25">
      <c r="A141" s="77"/>
      <c r="B141" s="155"/>
      <c r="C141" s="164"/>
      <c r="D141" s="79" t="s">
        <v>413</v>
      </c>
      <c r="E141" s="83"/>
      <c r="F141" s="94"/>
      <c r="G141" s="80" t="s">
        <v>89</v>
      </c>
      <c r="H141" s="83" t="s">
        <v>414</v>
      </c>
      <c r="I141" s="81" t="s">
        <v>17</v>
      </c>
      <c r="J141" s="31">
        <f>'PPAS 2023 (rincian belanja)'!J141</f>
        <v>7000000</v>
      </c>
      <c r="K141" s="80" t="s">
        <v>105</v>
      </c>
      <c r="L141" s="84" t="s">
        <v>106</v>
      </c>
    </row>
    <row r="142" spans="1:12" ht="39" customHeight="1" x14ac:dyDescent="0.25">
      <c r="A142" s="77"/>
      <c r="B142" s="155"/>
      <c r="C142" s="164"/>
      <c r="D142" s="79" t="s">
        <v>415</v>
      </c>
      <c r="E142" s="83"/>
      <c r="F142" s="94"/>
      <c r="G142" s="80" t="s">
        <v>416</v>
      </c>
      <c r="H142" s="83" t="s">
        <v>417</v>
      </c>
      <c r="I142" s="81"/>
      <c r="J142" s="31">
        <f>'PPAS 2023 (rincian belanja)'!J142</f>
        <v>0</v>
      </c>
      <c r="K142" s="80"/>
      <c r="L142" s="82"/>
    </row>
    <row r="143" spans="1:12" ht="25.5" x14ac:dyDescent="0.25">
      <c r="A143" s="77"/>
      <c r="B143" s="155"/>
      <c r="C143" s="164"/>
      <c r="D143" s="79" t="s">
        <v>418</v>
      </c>
      <c r="E143" s="83"/>
      <c r="F143" s="94"/>
      <c r="G143" s="80" t="s">
        <v>419</v>
      </c>
      <c r="H143" s="83" t="s">
        <v>420</v>
      </c>
      <c r="I143" s="81"/>
      <c r="J143" s="31">
        <f>'PPAS 2023 (rincian belanja)'!J143</f>
        <v>0</v>
      </c>
      <c r="K143" s="80"/>
      <c r="L143" s="82"/>
    </row>
    <row r="144" spans="1:12" ht="38.25" x14ac:dyDescent="0.25">
      <c r="A144" s="77"/>
      <c r="B144" s="155"/>
      <c r="C144" s="164"/>
      <c r="D144" s="79" t="s">
        <v>421</v>
      </c>
      <c r="E144" s="83"/>
      <c r="F144" s="94"/>
      <c r="G144" s="80" t="s">
        <v>90</v>
      </c>
      <c r="H144" s="83" t="s">
        <v>422</v>
      </c>
      <c r="I144" s="81" t="s">
        <v>17</v>
      </c>
      <c r="J144" s="31">
        <f>'PPAS 2023 (rincian belanja)'!J144</f>
        <v>7000000</v>
      </c>
      <c r="K144" s="80" t="s">
        <v>105</v>
      </c>
      <c r="L144" s="84" t="s">
        <v>106</v>
      </c>
    </row>
    <row r="145" spans="1:12" ht="15" customHeight="1" x14ac:dyDescent="0.25">
      <c r="A145" s="107"/>
      <c r="B145" s="109"/>
      <c r="C145" s="109"/>
      <c r="D145" s="108"/>
      <c r="E145" s="109"/>
      <c r="F145" s="109"/>
      <c r="G145" s="174"/>
      <c r="H145" s="174"/>
      <c r="I145" s="170">
        <f>SUM(J9:J144)</f>
        <v>1779396352</v>
      </c>
      <c r="J145" s="171"/>
      <c r="K145" s="110"/>
      <c r="L145" s="111"/>
    </row>
    <row r="147" spans="1:12" ht="15" customHeight="1" x14ac:dyDescent="0.25">
      <c r="I147" s="169"/>
      <c r="J147" s="169"/>
    </row>
    <row r="148" spans="1:12" ht="15" customHeight="1" x14ac:dyDescent="0.25">
      <c r="I148" s="169">
        <v>1779396352</v>
      </c>
      <c r="J148" s="169"/>
    </row>
    <row r="149" spans="1:12" x14ac:dyDescent="0.25">
      <c r="I149" s="172">
        <f>I148-I145</f>
        <v>0</v>
      </c>
      <c r="J149" s="173"/>
    </row>
    <row r="154" spans="1:12" x14ac:dyDescent="0.25">
      <c r="I154" s="154">
        <v>1779396352</v>
      </c>
      <c r="J154" s="154"/>
    </row>
    <row r="156" spans="1:12" x14ac:dyDescent="0.25">
      <c r="I156" s="153">
        <f>I154-I148</f>
        <v>0</v>
      </c>
      <c r="J156" s="154"/>
    </row>
  </sheetData>
  <mergeCells count="59">
    <mergeCell ref="B9:B83"/>
    <mergeCell ref="I148:J148"/>
    <mergeCell ref="I145:J145"/>
    <mergeCell ref="I147:J147"/>
    <mergeCell ref="I149:J149"/>
    <mergeCell ref="F110:G110"/>
    <mergeCell ref="E114:G114"/>
    <mergeCell ref="F115:G115"/>
    <mergeCell ref="E125:G125"/>
    <mergeCell ref="F126:G126"/>
    <mergeCell ref="E109:G109"/>
    <mergeCell ref="G145:H145"/>
    <mergeCell ref="F91:G91"/>
    <mergeCell ref="F88:G88"/>
    <mergeCell ref="E87:G87"/>
    <mergeCell ref="E86:G86"/>
    <mergeCell ref="A1:L1"/>
    <mergeCell ref="A2:L2"/>
    <mergeCell ref="A3:L3"/>
    <mergeCell ref="I5:J5"/>
    <mergeCell ref="I6:J6"/>
    <mergeCell ref="A5:A7"/>
    <mergeCell ref="B5:B7"/>
    <mergeCell ref="C5:C7"/>
    <mergeCell ref="E5:G7"/>
    <mergeCell ref="H5:H7"/>
    <mergeCell ref="K5:K7"/>
    <mergeCell ref="B137:B144"/>
    <mergeCell ref="C137:C144"/>
    <mergeCell ref="B133:B136"/>
    <mergeCell ref="C133:C136"/>
    <mergeCell ref="B128:B129"/>
    <mergeCell ref="C128:C129"/>
    <mergeCell ref="B111:B112"/>
    <mergeCell ref="B105:B107"/>
    <mergeCell ref="C105:C107"/>
    <mergeCell ref="F98:G98"/>
    <mergeCell ref="F95:G95"/>
    <mergeCell ref="E103:G103"/>
    <mergeCell ref="E9:G9"/>
    <mergeCell ref="L5:L7"/>
    <mergeCell ref="D5:D7"/>
    <mergeCell ref="F47:G47"/>
    <mergeCell ref="C35:C58"/>
    <mergeCell ref="F35:G35"/>
    <mergeCell ref="F27:G27"/>
    <mergeCell ref="C18:C34"/>
    <mergeCell ref="F18:G18"/>
    <mergeCell ref="C10:C17"/>
    <mergeCell ref="F10:G10"/>
    <mergeCell ref="D8:G8"/>
    <mergeCell ref="I156:J156"/>
    <mergeCell ref="F82:G82"/>
    <mergeCell ref="F73:G73"/>
    <mergeCell ref="F68:G68"/>
    <mergeCell ref="C59:C80"/>
    <mergeCell ref="I154:J154"/>
    <mergeCell ref="E85:G85"/>
    <mergeCell ref="F59:G59"/>
  </mergeCells>
  <pageMargins left="0.2" right="0.45" top="0.75" bottom="0.75" header="0.3" footer="0.3"/>
  <pageSetup paperSize="5" scale="85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X149"/>
  <sheetViews>
    <sheetView tabSelected="1" topLeftCell="D4" zoomScale="90" zoomScaleNormal="90" workbookViewId="0">
      <pane ySplit="5" topLeftCell="A117" activePane="bottomLeft" state="frozen"/>
      <selection activeCell="D4" sqref="D4"/>
      <selection pane="bottomLeft" activeCell="H115" sqref="H115"/>
    </sheetView>
  </sheetViews>
  <sheetFormatPr defaultRowHeight="12.75" x14ac:dyDescent="0.25"/>
  <cols>
    <col min="1" max="1" width="0" style="1" hidden="1" customWidth="1"/>
    <col min="2" max="2" width="13.28515625" style="1" hidden="1" customWidth="1"/>
    <col min="3" max="3" width="24.140625" style="1" hidden="1" customWidth="1"/>
    <col min="4" max="4" width="15.85546875" style="42" customWidth="1"/>
    <col min="5" max="5" width="4.140625" style="1" customWidth="1"/>
    <col min="6" max="6" width="3.5703125" style="1" customWidth="1"/>
    <col min="7" max="7" width="47.85546875" style="19" customWidth="1"/>
    <col min="8" max="8" width="31.85546875" style="1" customWidth="1"/>
    <col min="9" max="9" width="8.5703125" style="1" customWidth="1"/>
    <col min="10" max="10" width="13" style="32" customWidth="1"/>
    <col min="11" max="11" width="12.140625" style="43" bestFit="1" customWidth="1"/>
    <col min="12" max="12" width="10.42578125" style="43" customWidth="1"/>
    <col min="13" max="13" width="13.28515625" style="43" customWidth="1"/>
    <col min="14" max="14" width="12.140625" style="43" bestFit="1" customWidth="1"/>
    <col min="15" max="15" width="12.7109375" style="43" customWidth="1"/>
    <col min="16" max="16" width="11.85546875" style="43" customWidth="1"/>
    <col min="17" max="17" width="12.7109375" style="43" customWidth="1"/>
    <col min="18" max="18" width="12.5703125" style="43" customWidth="1"/>
    <col min="19" max="19" width="11.140625" style="43" customWidth="1"/>
    <col min="20" max="20" width="9.140625" style="43"/>
    <col min="21" max="23" width="12.5703125" style="43" customWidth="1"/>
    <col min="24" max="24" width="14" style="43" customWidth="1"/>
    <col min="25" max="25" width="11.140625" style="1" bestFit="1" customWidth="1"/>
    <col min="26" max="16384" width="9.140625" style="1"/>
  </cols>
  <sheetData>
    <row r="1" spans="1:24" ht="15" x14ac:dyDescent="0.25">
      <c r="A1" s="175" t="s">
        <v>2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24" ht="15" x14ac:dyDescent="0.25">
      <c r="A2" s="175" t="s">
        <v>3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24" ht="15" x14ac:dyDescent="0.25">
      <c r="A3" s="175" t="s">
        <v>4</v>
      </c>
      <c r="B3" s="175"/>
      <c r="C3" s="175"/>
      <c r="D3" s="175"/>
      <c r="E3" s="175"/>
      <c r="F3" s="175"/>
      <c r="G3" s="175"/>
      <c r="H3" s="175"/>
      <c r="I3" s="175"/>
      <c r="J3" s="175"/>
    </row>
    <row r="4" spans="1:24" x14ac:dyDescent="0.25">
      <c r="G4" s="19" t="s">
        <v>499</v>
      </c>
    </row>
    <row r="5" spans="1:24" ht="15" customHeight="1" x14ac:dyDescent="0.25">
      <c r="A5" s="176" t="s">
        <v>91</v>
      </c>
      <c r="B5" s="176" t="s">
        <v>92</v>
      </c>
      <c r="C5" s="176" t="s">
        <v>8</v>
      </c>
      <c r="D5" s="177" t="s">
        <v>93</v>
      </c>
      <c r="E5" s="176" t="s">
        <v>9</v>
      </c>
      <c r="F5" s="176"/>
      <c r="G5" s="176"/>
      <c r="H5" s="176" t="s">
        <v>10</v>
      </c>
      <c r="I5" s="176" t="s">
        <v>11</v>
      </c>
      <c r="J5" s="176"/>
      <c r="K5" s="193" t="s">
        <v>424</v>
      </c>
      <c r="L5" s="193" t="s">
        <v>425</v>
      </c>
      <c r="M5" s="193" t="s">
        <v>457</v>
      </c>
      <c r="N5" s="200" t="s">
        <v>426</v>
      </c>
      <c r="O5" s="200"/>
      <c r="P5" s="200"/>
      <c r="Q5" s="200"/>
      <c r="R5" s="200"/>
      <c r="S5" s="200"/>
      <c r="T5" s="200"/>
      <c r="U5" s="200"/>
      <c r="V5" s="200" t="s">
        <v>454</v>
      </c>
      <c r="W5" s="193" t="s">
        <v>455</v>
      </c>
      <c r="X5" s="200" t="s">
        <v>435</v>
      </c>
    </row>
    <row r="6" spans="1:24" ht="15" customHeight="1" x14ac:dyDescent="0.25">
      <c r="A6" s="176"/>
      <c r="B6" s="176"/>
      <c r="C6" s="176"/>
      <c r="D6" s="177"/>
      <c r="E6" s="176"/>
      <c r="F6" s="176"/>
      <c r="G6" s="176"/>
      <c r="H6" s="176"/>
      <c r="I6" s="176">
        <v>2022</v>
      </c>
      <c r="J6" s="176"/>
      <c r="K6" s="193"/>
      <c r="L6" s="193"/>
      <c r="M6" s="193"/>
      <c r="N6" s="200"/>
      <c r="O6" s="200"/>
      <c r="P6" s="200"/>
      <c r="Q6" s="200"/>
      <c r="R6" s="200"/>
      <c r="S6" s="200"/>
      <c r="T6" s="200"/>
      <c r="U6" s="200"/>
      <c r="V6" s="200"/>
      <c r="W6" s="193"/>
      <c r="X6" s="200"/>
    </row>
    <row r="7" spans="1:24" ht="15" customHeight="1" x14ac:dyDescent="0.25">
      <c r="A7" s="176"/>
      <c r="B7" s="176"/>
      <c r="C7" s="176"/>
      <c r="D7" s="177"/>
      <c r="E7" s="176"/>
      <c r="F7" s="176"/>
      <c r="G7" s="176"/>
      <c r="H7" s="176"/>
      <c r="I7" s="34" t="s">
        <v>12</v>
      </c>
      <c r="J7" s="25" t="s">
        <v>0</v>
      </c>
      <c r="K7" s="193"/>
      <c r="L7" s="193"/>
      <c r="M7" s="193"/>
      <c r="N7" s="193" t="s">
        <v>427</v>
      </c>
      <c r="O7" s="193" t="s">
        <v>428</v>
      </c>
      <c r="P7" s="193" t="s">
        <v>429</v>
      </c>
      <c r="Q7" s="193" t="s">
        <v>434</v>
      </c>
      <c r="R7" s="193" t="s">
        <v>430</v>
      </c>
      <c r="S7" s="193" t="s">
        <v>431</v>
      </c>
      <c r="T7" s="193" t="s">
        <v>432</v>
      </c>
      <c r="U7" s="193" t="s">
        <v>433</v>
      </c>
      <c r="V7" s="71"/>
      <c r="W7" s="71"/>
      <c r="X7" s="200"/>
    </row>
    <row r="8" spans="1:24" x14ac:dyDescent="0.25">
      <c r="A8" s="20">
        <v>1</v>
      </c>
      <c r="B8" s="20">
        <v>2</v>
      </c>
      <c r="C8" s="20">
        <v>3</v>
      </c>
      <c r="D8" s="197">
        <v>4</v>
      </c>
      <c r="E8" s="198"/>
      <c r="F8" s="198"/>
      <c r="G8" s="199"/>
      <c r="H8" s="20">
        <v>5</v>
      </c>
      <c r="I8" s="20">
        <v>6</v>
      </c>
      <c r="J8" s="33">
        <v>7</v>
      </c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71"/>
      <c r="W8" s="71"/>
      <c r="X8" s="200"/>
    </row>
    <row r="9" spans="1:24" ht="38.25" customHeight="1" x14ac:dyDescent="0.25">
      <c r="A9" s="5"/>
      <c r="B9" s="178" t="s">
        <v>95</v>
      </c>
      <c r="C9" s="6"/>
      <c r="D9" s="39" t="s">
        <v>96</v>
      </c>
      <c r="E9" s="179" t="s">
        <v>13</v>
      </c>
      <c r="F9" s="180"/>
      <c r="G9" s="181"/>
      <c r="H9" s="2" t="s">
        <v>97</v>
      </c>
      <c r="I9" s="21" t="s">
        <v>99</v>
      </c>
      <c r="J9" s="26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</row>
    <row r="10" spans="1:24" ht="26.25" customHeight="1" x14ac:dyDescent="0.25">
      <c r="A10" s="5"/>
      <c r="B10" s="178"/>
      <c r="C10" s="178" t="s">
        <v>100</v>
      </c>
      <c r="D10" s="39" t="s">
        <v>101</v>
      </c>
      <c r="E10" s="36"/>
      <c r="F10" s="182" t="s">
        <v>14</v>
      </c>
      <c r="G10" s="182"/>
      <c r="H10" s="2" t="s">
        <v>102</v>
      </c>
      <c r="I10" s="21"/>
      <c r="J10" s="26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</row>
    <row r="11" spans="1:24" ht="25.5" customHeight="1" x14ac:dyDescent="0.25">
      <c r="A11" s="5"/>
      <c r="B11" s="178"/>
      <c r="C11" s="178"/>
      <c r="D11" s="39" t="s">
        <v>103</v>
      </c>
      <c r="E11" s="36"/>
      <c r="F11" s="37"/>
      <c r="G11" s="36" t="s">
        <v>15</v>
      </c>
      <c r="H11" s="2" t="s">
        <v>104</v>
      </c>
      <c r="I11" s="21"/>
      <c r="J11" s="27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</row>
    <row r="12" spans="1:24" ht="30" customHeight="1" x14ac:dyDescent="0.25">
      <c r="A12" s="5"/>
      <c r="B12" s="178"/>
      <c r="C12" s="178"/>
      <c r="D12" s="39" t="s">
        <v>107</v>
      </c>
      <c r="E12" s="36"/>
      <c r="F12" s="37"/>
      <c r="G12" s="36" t="s">
        <v>16</v>
      </c>
      <c r="H12" s="2" t="s">
        <v>108</v>
      </c>
      <c r="I12" s="21" t="s">
        <v>17</v>
      </c>
      <c r="J12" s="26">
        <f>X12</f>
        <v>4700000</v>
      </c>
      <c r="K12" s="45">
        <v>200000</v>
      </c>
      <c r="L12" s="45"/>
      <c r="M12" s="45"/>
      <c r="N12" s="45">
        <v>0</v>
      </c>
      <c r="O12" s="45">
        <v>0</v>
      </c>
      <c r="P12" s="45">
        <v>0</v>
      </c>
      <c r="Q12" s="45">
        <f>2*(5*450000)</f>
        <v>4500000</v>
      </c>
      <c r="R12" s="45"/>
      <c r="S12" s="45"/>
      <c r="T12" s="45"/>
      <c r="U12" s="45"/>
      <c r="V12" s="45"/>
      <c r="W12" s="45"/>
      <c r="X12" s="45">
        <f>SUM(K12:U12)</f>
        <v>4700000</v>
      </c>
    </row>
    <row r="13" spans="1:24" ht="25.5" x14ac:dyDescent="0.25">
      <c r="A13" s="5"/>
      <c r="B13" s="178"/>
      <c r="C13" s="178"/>
      <c r="D13" s="39" t="s">
        <v>109</v>
      </c>
      <c r="E13" s="36"/>
      <c r="F13" s="37"/>
      <c r="G13" s="36" t="s">
        <v>18</v>
      </c>
      <c r="H13" s="2" t="s">
        <v>110</v>
      </c>
      <c r="I13" s="21" t="s">
        <v>17</v>
      </c>
      <c r="J13" s="26">
        <f>X13</f>
        <v>4700000</v>
      </c>
      <c r="K13" s="45">
        <v>200000</v>
      </c>
      <c r="L13" s="45"/>
      <c r="M13" s="45"/>
      <c r="N13" s="45">
        <v>0</v>
      </c>
      <c r="O13" s="45">
        <v>0</v>
      </c>
      <c r="P13" s="45">
        <v>0</v>
      </c>
      <c r="Q13" s="45">
        <f t="shared" ref="Q13:Q15" si="0">2*(5*450000)</f>
        <v>4500000</v>
      </c>
      <c r="R13" s="45"/>
      <c r="S13" s="45"/>
      <c r="T13" s="45"/>
      <c r="U13" s="45"/>
      <c r="V13" s="45"/>
      <c r="W13" s="45"/>
      <c r="X13" s="45">
        <f>SUM(K13:U13)</f>
        <v>4700000</v>
      </c>
    </row>
    <row r="14" spans="1:24" ht="25.5" x14ac:dyDescent="0.25">
      <c r="A14" s="5"/>
      <c r="B14" s="178"/>
      <c r="C14" s="178"/>
      <c r="D14" s="39" t="s">
        <v>111</v>
      </c>
      <c r="E14" s="36"/>
      <c r="F14" s="37"/>
      <c r="G14" s="36" t="s">
        <v>19</v>
      </c>
      <c r="H14" s="2" t="s">
        <v>112</v>
      </c>
      <c r="I14" s="21" t="s">
        <v>17</v>
      </c>
      <c r="J14" s="26">
        <f>X14</f>
        <v>4700000</v>
      </c>
      <c r="K14" s="45">
        <v>200000</v>
      </c>
      <c r="L14" s="45"/>
      <c r="M14" s="45"/>
      <c r="N14" s="45">
        <v>0</v>
      </c>
      <c r="O14" s="45">
        <v>0</v>
      </c>
      <c r="P14" s="45">
        <v>0</v>
      </c>
      <c r="Q14" s="45">
        <f t="shared" si="0"/>
        <v>4500000</v>
      </c>
      <c r="R14" s="45"/>
      <c r="S14" s="45"/>
      <c r="T14" s="45"/>
      <c r="U14" s="45"/>
      <c r="V14" s="45"/>
      <c r="W14" s="45"/>
      <c r="X14" s="45">
        <f>SUM(K14:U14)</f>
        <v>4700000</v>
      </c>
    </row>
    <row r="15" spans="1:24" ht="25.5" x14ac:dyDescent="0.25">
      <c r="A15" s="5"/>
      <c r="B15" s="178"/>
      <c r="C15" s="178"/>
      <c r="D15" s="39" t="s">
        <v>113</v>
      </c>
      <c r="E15" s="36"/>
      <c r="F15" s="37"/>
      <c r="G15" s="36" t="s">
        <v>20</v>
      </c>
      <c r="H15" s="2" t="s">
        <v>114</v>
      </c>
      <c r="I15" s="21" t="s">
        <v>17</v>
      </c>
      <c r="J15" s="26">
        <f>X15</f>
        <v>4700000</v>
      </c>
      <c r="K15" s="45">
        <v>200000</v>
      </c>
      <c r="L15" s="45"/>
      <c r="M15" s="45"/>
      <c r="N15" s="45">
        <v>0</v>
      </c>
      <c r="O15" s="45">
        <v>0</v>
      </c>
      <c r="P15" s="45">
        <v>0</v>
      </c>
      <c r="Q15" s="45">
        <f t="shared" si="0"/>
        <v>4500000</v>
      </c>
      <c r="R15" s="45"/>
      <c r="S15" s="45"/>
      <c r="T15" s="45"/>
      <c r="U15" s="45"/>
      <c r="V15" s="45"/>
      <c r="W15" s="45"/>
      <c r="X15" s="45">
        <f>SUM(K15:U15)</f>
        <v>4700000</v>
      </c>
    </row>
    <row r="16" spans="1:24" ht="25.5" x14ac:dyDescent="0.25">
      <c r="A16" s="5"/>
      <c r="B16" s="178"/>
      <c r="C16" s="178"/>
      <c r="D16" s="39" t="s">
        <v>115</v>
      </c>
      <c r="E16" s="36"/>
      <c r="F16" s="37"/>
      <c r="G16" s="36" t="s">
        <v>21</v>
      </c>
      <c r="H16" s="2" t="s">
        <v>116</v>
      </c>
      <c r="I16" s="21" t="s">
        <v>22</v>
      </c>
      <c r="J16" s="26">
        <f>X16</f>
        <v>7575000</v>
      </c>
      <c r="K16" s="45">
        <v>495000</v>
      </c>
      <c r="L16" s="45">
        <v>330000</v>
      </c>
      <c r="M16" s="45"/>
      <c r="N16" s="45">
        <v>0</v>
      </c>
      <c r="O16" s="45"/>
      <c r="P16" s="45">
        <v>0</v>
      </c>
      <c r="Q16" s="45">
        <f>3*(5*450000)</f>
        <v>6750000</v>
      </c>
      <c r="R16" s="45"/>
      <c r="S16" s="45"/>
      <c r="T16" s="45"/>
      <c r="U16" s="45"/>
      <c r="V16" s="45"/>
      <c r="W16" s="45"/>
      <c r="X16" s="45">
        <f>SUM(K16:U16)</f>
        <v>7575000</v>
      </c>
    </row>
    <row r="17" spans="1:24" ht="27" customHeight="1" x14ac:dyDescent="0.25">
      <c r="A17" s="5"/>
      <c r="B17" s="178"/>
      <c r="C17" s="178"/>
      <c r="D17" s="39" t="s">
        <v>117</v>
      </c>
      <c r="E17" s="36"/>
      <c r="F17" s="37"/>
      <c r="G17" s="36" t="s">
        <v>118</v>
      </c>
      <c r="H17" s="2" t="s">
        <v>119</v>
      </c>
      <c r="I17" s="21"/>
      <c r="J17" s="26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</row>
    <row r="18" spans="1:24" ht="25.5" customHeight="1" x14ac:dyDescent="0.25">
      <c r="A18" s="5"/>
      <c r="B18" s="178"/>
      <c r="C18" s="178" t="s">
        <v>120</v>
      </c>
      <c r="D18" s="39" t="s">
        <v>121</v>
      </c>
      <c r="E18" s="36"/>
      <c r="F18" s="183" t="s">
        <v>23</v>
      </c>
      <c r="G18" s="183"/>
      <c r="H18" s="2" t="s">
        <v>122</v>
      </c>
      <c r="I18" s="21"/>
      <c r="J18" s="26"/>
      <c r="K18" s="45"/>
      <c r="L18" s="45"/>
      <c r="M18" s="45"/>
      <c r="N18" s="45"/>
      <c r="O18" s="45"/>
      <c r="P18" s="45"/>
    </row>
    <row r="19" spans="1:24" ht="18.75" customHeight="1" x14ac:dyDescent="0.25">
      <c r="A19" s="5"/>
      <c r="B19" s="178"/>
      <c r="C19" s="178"/>
      <c r="D19" s="39" t="s">
        <v>123</v>
      </c>
      <c r="E19" s="36"/>
      <c r="F19" s="37"/>
      <c r="G19" s="36" t="s">
        <v>24</v>
      </c>
      <c r="H19" s="2" t="s">
        <v>124</v>
      </c>
      <c r="I19" s="22">
        <v>1</v>
      </c>
      <c r="J19" s="26">
        <v>950166764</v>
      </c>
      <c r="K19" s="45"/>
      <c r="L19" s="45"/>
      <c r="M19" s="45"/>
      <c r="N19" s="45"/>
      <c r="O19" s="45"/>
      <c r="P19" s="45"/>
    </row>
    <row r="20" spans="1:24" x14ac:dyDescent="0.25">
      <c r="A20" s="5"/>
      <c r="B20" s="178"/>
      <c r="C20" s="178"/>
      <c r="D20" s="39" t="s">
        <v>125</v>
      </c>
      <c r="E20" s="36"/>
      <c r="F20" s="37"/>
      <c r="G20" s="36" t="s">
        <v>126</v>
      </c>
      <c r="H20" s="2" t="s">
        <v>127</v>
      </c>
      <c r="I20" s="21"/>
      <c r="J20" s="26"/>
      <c r="K20" s="45"/>
      <c r="L20" s="45"/>
      <c r="M20" s="45"/>
      <c r="N20" s="45"/>
      <c r="O20" s="45"/>
      <c r="P20" s="45"/>
      <c r="Q20" s="45"/>
      <c r="R20" s="45"/>
      <c r="S20" s="45"/>
      <c r="T20" s="45"/>
      <c r="X20" s="45"/>
    </row>
    <row r="21" spans="1:24" ht="25.5" x14ac:dyDescent="0.25">
      <c r="A21" s="5"/>
      <c r="B21" s="178"/>
      <c r="C21" s="178"/>
      <c r="D21" s="39" t="s">
        <v>128</v>
      </c>
      <c r="E21" s="36"/>
      <c r="F21" s="37"/>
      <c r="G21" s="36" t="s">
        <v>129</v>
      </c>
      <c r="H21" s="2" t="s">
        <v>130</v>
      </c>
      <c r="I21" s="21"/>
      <c r="J21" s="26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</row>
    <row r="22" spans="1:24" ht="25.5" x14ac:dyDescent="0.25">
      <c r="A22" s="5"/>
      <c r="B22" s="178"/>
      <c r="C22" s="178"/>
      <c r="D22" s="39" t="s">
        <v>131</v>
      </c>
      <c r="E22" s="36"/>
      <c r="F22" s="37"/>
      <c r="G22" s="36" t="s">
        <v>132</v>
      </c>
      <c r="H22" s="2" t="s">
        <v>133</v>
      </c>
      <c r="I22" s="21"/>
      <c r="J22" s="26"/>
      <c r="K22" s="45"/>
      <c r="L22" s="45"/>
      <c r="M22" s="45"/>
      <c r="N22" s="45"/>
      <c r="O22" s="45"/>
      <c r="P22" s="45"/>
      <c r="Q22" s="44"/>
      <c r="R22" s="45"/>
      <c r="S22" s="45"/>
      <c r="T22" s="45"/>
      <c r="U22" s="45"/>
      <c r="V22" s="45"/>
      <c r="W22" s="45"/>
      <c r="X22" s="45"/>
    </row>
    <row r="23" spans="1:24" ht="25.5" x14ac:dyDescent="0.25">
      <c r="A23" s="5"/>
      <c r="B23" s="178"/>
      <c r="C23" s="178"/>
      <c r="D23" s="39" t="s">
        <v>134</v>
      </c>
      <c r="E23" s="36"/>
      <c r="F23" s="37"/>
      <c r="G23" s="36" t="s">
        <v>25</v>
      </c>
      <c r="H23" s="2" t="s">
        <v>135</v>
      </c>
      <c r="I23" s="21" t="s">
        <v>17</v>
      </c>
      <c r="J23" s="26">
        <f>X23</f>
        <v>12925000</v>
      </c>
      <c r="K23" s="45">
        <v>475000</v>
      </c>
      <c r="L23" s="45">
        <v>200000</v>
      </c>
      <c r="M23" s="45"/>
      <c r="N23" s="45"/>
      <c r="O23" s="45"/>
      <c r="P23" s="45"/>
      <c r="Q23" s="45">
        <f>2*(5*450000)</f>
        <v>4500000</v>
      </c>
      <c r="R23" s="45">
        <f>2*(5*400000)</f>
        <v>4000000</v>
      </c>
      <c r="S23" s="45"/>
      <c r="T23" s="45"/>
      <c r="U23" s="45">
        <f>2*(5*375000)</f>
        <v>3750000</v>
      </c>
      <c r="V23" s="45"/>
      <c r="W23" s="45"/>
      <c r="X23" s="45">
        <f>SUM(K23:U23)</f>
        <v>12925000</v>
      </c>
    </row>
    <row r="24" spans="1:24" ht="25.5" x14ac:dyDescent="0.25">
      <c r="A24" s="5"/>
      <c r="B24" s="178"/>
      <c r="C24" s="178"/>
      <c r="D24" s="39" t="s">
        <v>136</v>
      </c>
      <c r="E24" s="36"/>
      <c r="F24" s="37"/>
      <c r="G24" s="36" t="s">
        <v>26</v>
      </c>
      <c r="H24" s="2" t="s">
        <v>137</v>
      </c>
      <c r="I24" s="21"/>
      <c r="J24" s="26"/>
      <c r="K24" s="45"/>
      <c r="L24" s="45"/>
      <c r="M24" s="45"/>
      <c r="N24" s="45"/>
      <c r="O24" s="45"/>
      <c r="P24" s="45"/>
      <c r="Q24" s="44"/>
      <c r="R24" s="45"/>
      <c r="S24" s="45"/>
      <c r="T24" s="45"/>
      <c r="U24" s="45"/>
      <c r="V24" s="45"/>
      <c r="W24" s="45"/>
      <c r="X24" s="45"/>
    </row>
    <row r="25" spans="1:24" ht="25.5" x14ac:dyDescent="0.25">
      <c r="A25" s="5"/>
      <c r="B25" s="178"/>
      <c r="C25" s="178"/>
      <c r="D25" s="39" t="s">
        <v>138</v>
      </c>
      <c r="E25" s="36"/>
      <c r="F25" s="37"/>
      <c r="G25" s="36" t="s">
        <v>27</v>
      </c>
      <c r="H25" s="2" t="s">
        <v>139</v>
      </c>
      <c r="I25" s="21" t="s">
        <v>28</v>
      </c>
      <c r="J25" s="26">
        <f>X25</f>
        <v>25145000</v>
      </c>
      <c r="K25" s="45">
        <v>495000</v>
      </c>
      <c r="L25" s="45">
        <f>300*500</f>
        <v>150000</v>
      </c>
      <c r="M25" s="45"/>
      <c r="N25" s="45"/>
      <c r="O25" s="45"/>
      <c r="P25" s="45"/>
      <c r="Q25" s="45">
        <f>4*(5*450000)</f>
        <v>9000000</v>
      </c>
      <c r="R25" s="45">
        <f>4*(5*400000)</f>
        <v>8000000</v>
      </c>
      <c r="S25" s="45"/>
      <c r="T25" s="45"/>
      <c r="U25" s="45">
        <f>4*(5*375000)</f>
        <v>7500000</v>
      </c>
      <c r="V25" s="45"/>
      <c r="W25" s="45"/>
      <c r="X25" s="45">
        <f>SUM(K25:U25)</f>
        <v>25145000</v>
      </c>
    </row>
    <row r="26" spans="1:24" ht="25.5" x14ac:dyDescent="0.25">
      <c r="A26" s="5"/>
      <c r="B26" s="178"/>
      <c r="C26" s="178"/>
      <c r="D26" s="39" t="s">
        <v>140</v>
      </c>
      <c r="E26" s="36"/>
      <c r="F26" s="37"/>
      <c r="G26" s="36" t="s">
        <v>141</v>
      </c>
      <c r="H26" s="2" t="s">
        <v>142</v>
      </c>
      <c r="I26" s="21"/>
      <c r="J26" s="26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</row>
    <row r="27" spans="1:24" ht="26.25" customHeight="1" x14ac:dyDescent="0.25">
      <c r="A27" s="5"/>
      <c r="B27" s="178"/>
      <c r="C27" s="178"/>
      <c r="D27" s="39" t="s">
        <v>143</v>
      </c>
      <c r="E27" s="36"/>
      <c r="F27" s="178" t="s">
        <v>29</v>
      </c>
      <c r="G27" s="178"/>
      <c r="H27" s="2" t="s">
        <v>144</v>
      </c>
      <c r="I27" s="21"/>
      <c r="J27" s="26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</row>
    <row r="28" spans="1:24" ht="25.5" x14ac:dyDescent="0.25">
      <c r="A28" s="5"/>
      <c r="B28" s="178"/>
      <c r="C28" s="178"/>
      <c r="D28" s="39" t="s">
        <v>145</v>
      </c>
      <c r="E28" s="36"/>
      <c r="F28" s="37"/>
      <c r="G28" s="36" t="s">
        <v>146</v>
      </c>
      <c r="H28" s="2" t="s">
        <v>147</v>
      </c>
      <c r="I28" s="21"/>
      <c r="J28" s="26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</row>
    <row r="29" spans="1:24" ht="25.5" x14ac:dyDescent="0.25">
      <c r="A29" s="5"/>
      <c r="B29" s="178"/>
      <c r="C29" s="178"/>
      <c r="D29" s="39" t="s">
        <v>148</v>
      </c>
      <c r="E29" s="36"/>
      <c r="F29" s="37"/>
      <c r="G29" s="36" t="s">
        <v>149</v>
      </c>
      <c r="H29" s="2" t="s">
        <v>150</v>
      </c>
      <c r="I29" s="21"/>
      <c r="J29" s="26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</row>
    <row r="30" spans="1:24" ht="25.5" x14ac:dyDescent="0.25">
      <c r="A30" s="5"/>
      <c r="B30" s="178"/>
      <c r="C30" s="178"/>
      <c r="D30" s="39" t="s">
        <v>151</v>
      </c>
      <c r="E30" s="36"/>
      <c r="F30" s="37"/>
      <c r="G30" s="36" t="s">
        <v>152</v>
      </c>
      <c r="H30" s="2" t="s">
        <v>153</v>
      </c>
      <c r="I30" s="21"/>
      <c r="J30" s="26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</row>
    <row r="31" spans="1:24" ht="36" customHeight="1" x14ac:dyDescent="0.25">
      <c r="A31" s="5"/>
      <c r="B31" s="178"/>
      <c r="C31" s="178"/>
      <c r="D31" s="39" t="s">
        <v>154</v>
      </c>
      <c r="E31" s="36"/>
      <c r="F31" s="37"/>
      <c r="G31" s="36" t="s">
        <v>155</v>
      </c>
      <c r="H31" s="2" t="s">
        <v>156</v>
      </c>
      <c r="I31" s="21"/>
      <c r="J31" s="26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</row>
    <row r="32" spans="1:24" ht="25.5" x14ac:dyDescent="0.25">
      <c r="A32" s="5"/>
      <c r="B32" s="178"/>
      <c r="C32" s="178"/>
      <c r="D32" s="39" t="s">
        <v>157</v>
      </c>
      <c r="E32" s="36"/>
      <c r="F32" s="37"/>
      <c r="G32" s="36" t="s">
        <v>30</v>
      </c>
      <c r="H32" s="2" t="s">
        <v>158</v>
      </c>
      <c r="I32" s="21" t="s">
        <v>17</v>
      </c>
      <c r="J32" s="26">
        <f>X32</f>
        <v>8450000</v>
      </c>
      <c r="K32" s="45">
        <v>450000</v>
      </c>
      <c r="L32" s="45"/>
      <c r="M32" s="45"/>
      <c r="N32" s="45"/>
      <c r="O32" s="45"/>
      <c r="P32" s="45"/>
      <c r="Q32" s="45"/>
      <c r="S32" s="45">
        <f>4*(5*400000)</f>
        <v>8000000</v>
      </c>
      <c r="T32" s="45"/>
      <c r="U32" s="45"/>
      <c r="V32" s="45"/>
      <c r="W32" s="45"/>
      <c r="X32" s="45">
        <f>SUM(K32:U32)</f>
        <v>8450000</v>
      </c>
    </row>
    <row r="33" spans="1:24" x14ac:dyDescent="0.25">
      <c r="A33" s="5"/>
      <c r="B33" s="178"/>
      <c r="C33" s="178"/>
      <c r="D33" s="39" t="s">
        <v>159</v>
      </c>
      <c r="E33" s="36"/>
      <c r="F33" s="37"/>
      <c r="G33" s="36" t="s">
        <v>160</v>
      </c>
      <c r="H33" s="2" t="s">
        <v>161</v>
      </c>
      <c r="I33" s="21"/>
      <c r="J33" s="26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</row>
    <row r="34" spans="1:24" ht="25.5" x14ac:dyDescent="0.25">
      <c r="A34" s="5"/>
      <c r="B34" s="178"/>
      <c r="C34" s="178"/>
      <c r="D34" s="39" t="s">
        <v>162</v>
      </c>
      <c r="E34" s="36"/>
      <c r="F34" s="37"/>
      <c r="G34" s="36" t="s">
        <v>163</v>
      </c>
      <c r="H34" s="2" t="s">
        <v>164</v>
      </c>
      <c r="I34" s="21"/>
      <c r="J34" s="26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</row>
    <row r="35" spans="1:24" ht="26.25" customHeight="1" x14ac:dyDescent="0.25">
      <c r="A35" s="5"/>
      <c r="B35" s="178"/>
      <c r="C35" s="178" t="s">
        <v>165</v>
      </c>
      <c r="D35" s="39" t="s">
        <v>166</v>
      </c>
      <c r="E35" s="36"/>
      <c r="F35" s="184" t="s">
        <v>31</v>
      </c>
      <c r="G35" s="184"/>
      <c r="H35" s="2" t="s">
        <v>167</v>
      </c>
      <c r="I35" s="21"/>
      <c r="J35" s="26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</row>
    <row r="36" spans="1:24" x14ac:dyDescent="0.25">
      <c r="A36" s="5"/>
      <c r="B36" s="178"/>
      <c r="C36" s="178"/>
      <c r="D36" s="39" t="s">
        <v>168</v>
      </c>
      <c r="E36" s="36"/>
      <c r="F36" s="37"/>
      <c r="G36" s="36" t="s">
        <v>169</v>
      </c>
      <c r="H36" s="2" t="s">
        <v>170</v>
      </c>
      <c r="I36" s="21"/>
      <c r="J36" s="26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</row>
    <row r="37" spans="1:24" ht="25.5" x14ac:dyDescent="0.25">
      <c r="A37" s="5"/>
      <c r="B37" s="178"/>
      <c r="C37" s="178"/>
      <c r="D37" s="39" t="s">
        <v>171</v>
      </c>
      <c r="E37" s="36"/>
      <c r="F37" s="37"/>
      <c r="G37" s="36" t="s">
        <v>32</v>
      </c>
      <c r="H37" s="2" t="s">
        <v>33</v>
      </c>
      <c r="I37" s="22">
        <v>1</v>
      </c>
      <c r="J37" s="26">
        <v>0</v>
      </c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</row>
    <row r="38" spans="1:24" ht="25.5" x14ac:dyDescent="0.25">
      <c r="A38" s="5"/>
      <c r="B38" s="178"/>
      <c r="C38" s="178"/>
      <c r="D38" s="39" t="s">
        <v>172</v>
      </c>
      <c r="E38" s="36"/>
      <c r="F38" s="37"/>
      <c r="G38" s="36" t="s">
        <v>173</v>
      </c>
      <c r="H38" s="2" t="s">
        <v>174</v>
      </c>
      <c r="I38" s="21"/>
      <c r="J38" s="27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</row>
    <row r="39" spans="1:24" ht="25.5" x14ac:dyDescent="0.25">
      <c r="A39" s="5"/>
      <c r="B39" s="178"/>
      <c r="C39" s="178"/>
      <c r="D39" s="39" t="s">
        <v>175</v>
      </c>
      <c r="E39" s="36"/>
      <c r="F39" s="37"/>
      <c r="G39" s="36" t="s">
        <v>34</v>
      </c>
      <c r="H39" s="2" t="s">
        <v>35</v>
      </c>
      <c r="I39" s="22">
        <v>1</v>
      </c>
      <c r="J39" s="26">
        <f>X39</f>
        <v>7575000</v>
      </c>
      <c r="K39" s="45">
        <v>495000</v>
      </c>
      <c r="L39" s="45">
        <v>330000</v>
      </c>
      <c r="M39" s="45"/>
      <c r="N39" s="45"/>
      <c r="O39" s="45"/>
      <c r="P39" s="45"/>
      <c r="Q39" s="45">
        <f>3*(5*450000)</f>
        <v>6750000</v>
      </c>
      <c r="S39" s="45"/>
      <c r="T39" s="45"/>
      <c r="U39" s="45"/>
      <c r="V39" s="45"/>
      <c r="W39" s="45"/>
      <c r="X39" s="45">
        <f>SUM(K39:U39)</f>
        <v>7575000</v>
      </c>
    </row>
    <row r="40" spans="1:24" ht="25.5" x14ac:dyDescent="0.25">
      <c r="A40" s="5"/>
      <c r="B40" s="178"/>
      <c r="C40" s="178"/>
      <c r="D40" s="39" t="s">
        <v>176</v>
      </c>
      <c r="E40" s="36"/>
      <c r="F40" s="37"/>
      <c r="G40" s="36" t="s">
        <v>177</v>
      </c>
      <c r="H40" s="2" t="s">
        <v>178</v>
      </c>
      <c r="I40" s="21"/>
      <c r="J40" s="26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</row>
    <row r="41" spans="1:24" ht="25.5" customHeight="1" x14ac:dyDescent="0.25">
      <c r="A41" s="5"/>
      <c r="B41" s="178"/>
      <c r="C41" s="178"/>
      <c r="D41" s="39" t="s">
        <v>179</v>
      </c>
      <c r="E41" s="36"/>
      <c r="F41" s="37"/>
      <c r="G41" s="36" t="s">
        <v>180</v>
      </c>
      <c r="H41" s="2" t="s">
        <v>181</v>
      </c>
      <c r="I41" s="21"/>
      <c r="J41" s="26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</row>
    <row r="42" spans="1:24" ht="25.5" x14ac:dyDescent="0.25">
      <c r="A42" s="5"/>
      <c r="B42" s="178"/>
      <c r="C42" s="178"/>
      <c r="D42" s="39" t="s">
        <v>182</v>
      </c>
      <c r="E42" s="36"/>
      <c r="F42" s="37"/>
      <c r="G42" s="36" t="s">
        <v>183</v>
      </c>
      <c r="H42" s="2" t="s">
        <v>184</v>
      </c>
      <c r="I42" s="21"/>
      <c r="J42" s="26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</row>
    <row r="43" spans="1:24" ht="18.75" customHeight="1" x14ac:dyDescent="0.25">
      <c r="A43" s="5"/>
      <c r="B43" s="178"/>
      <c r="C43" s="178"/>
      <c r="D43" s="39" t="s">
        <v>185</v>
      </c>
      <c r="E43" s="36"/>
      <c r="F43" s="37"/>
      <c r="G43" s="36" t="s">
        <v>186</v>
      </c>
      <c r="H43" s="2" t="s">
        <v>187</v>
      </c>
      <c r="I43" s="21"/>
      <c r="J43" s="26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</row>
    <row r="44" spans="1:24" ht="25.5" x14ac:dyDescent="0.25">
      <c r="A44" s="5"/>
      <c r="B44" s="178"/>
      <c r="C44" s="178"/>
      <c r="D44" s="39" t="s">
        <v>188</v>
      </c>
      <c r="E44" s="36"/>
      <c r="F44" s="37"/>
      <c r="G44" s="36" t="s">
        <v>36</v>
      </c>
      <c r="H44" s="2" t="s">
        <v>189</v>
      </c>
      <c r="I44" s="22">
        <v>1</v>
      </c>
      <c r="J44" s="26">
        <v>0</v>
      </c>
      <c r="K44" s="72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</row>
    <row r="45" spans="1:24" ht="18.75" customHeight="1" x14ac:dyDescent="0.25">
      <c r="A45" s="5"/>
      <c r="B45" s="178"/>
      <c r="C45" s="178"/>
      <c r="D45" s="39" t="s">
        <v>190</v>
      </c>
      <c r="E45" s="36"/>
      <c r="F45" s="36"/>
      <c r="G45" s="36" t="s">
        <v>191</v>
      </c>
      <c r="H45" s="2" t="s">
        <v>192</v>
      </c>
      <c r="I45" s="21"/>
      <c r="J45" s="26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</row>
    <row r="46" spans="1:24" ht="25.5" x14ac:dyDescent="0.25">
      <c r="A46" s="5"/>
      <c r="B46" s="178"/>
      <c r="C46" s="178"/>
      <c r="D46" s="39" t="s">
        <v>193</v>
      </c>
      <c r="E46" s="36"/>
      <c r="F46" s="37"/>
      <c r="G46" s="36" t="s">
        <v>194</v>
      </c>
      <c r="H46" s="2" t="s">
        <v>195</v>
      </c>
      <c r="I46" s="21"/>
      <c r="J46" s="26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</row>
    <row r="47" spans="1:24" ht="24.75" customHeight="1" x14ac:dyDescent="0.25">
      <c r="A47" s="5"/>
      <c r="B47" s="178"/>
      <c r="C47" s="178"/>
      <c r="D47" s="39" t="s">
        <v>196</v>
      </c>
      <c r="E47" s="36"/>
      <c r="F47" s="185" t="s">
        <v>37</v>
      </c>
      <c r="G47" s="185"/>
      <c r="H47" s="2" t="s">
        <v>197</v>
      </c>
      <c r="I47" s="21"/>
      <c r="J47" s="26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</row>
    <row r="48" spans="1:24" ht="25.5" x14ac:dyDescent="0.25">
      <c r="A48" s="5"/>
      <c r="B48" s="178"/>
      <c r="C48" s="178"/>
      <c r="D48" s="39" t="s">
        <v>198</v>
      </c>
      <c r="E48" s="36"/>
      <c r="F48" s="37"/>
      <c r="G48" s="36" t="s">
        <v>38</v>
      </c>
      <c r="H48" s="2" t="s">
        <v>199</v>
      </c>
      <c r="I48" s="22">
        <v>1</v>
      </c>
      <c r="J48" s="26">
        <v>2000000</v>
      </c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</row>
    <row r="49" spans="1:24" ht="25.5" x14ac:dyDescent="0.25">
      <c r="A49" s="5"/>
      <c r="B49" s="178"/>
      <c r="C49" s="178"/>
      <c r="D49" s="39" t="s">
        <v>200</v>
      </c>
      <c r="E49" s="36"/>
      <c r="F49" s="37"/>
      <c r="G49" s="36" t="s">
        <v>39</v>
      </c>
      <c r="H49" s="2" t="s">
        <v>201</v>
      </c>
      <c r="I49" s="22">
        <v>1</v>
      </c>
      <c r="J49" s="26">
        <v>16000000</v>
      </c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</row>
    <row r="50" spans="1:24" ht="18" customHeight="1" x14ac:dyDescent="0.25">
      <c r="A50" s="5"/>
      <c r="B50" s="178"/>
      <c r="C50" s="178"/>
      <c r="D50" s="39" t="s">
        <v>202</v>
      </c>
      <c r="E50" s="36"/>
      <c r="F50" s="37"/>
      <c r="G50" s="36" t="s">
        <v>203</v>
      </c>
      <c r="H50" s="2" t="s">
        <v>204</v>
      </c>
      <c r="I50" s="21"/>
      <c r="J50" s="26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</row>
    <row r="51" spans="1:24" ht="25.5" x14ac:dyDescent="0.25">
      <c r="A51" s="5"/>
      <c r="B51" s="178"/>
      <c r="C51" s="178"/>
      <c r="D51" s="39" t="s">
        <v>205</v>
      </c>
      <c r="E51" s="36"/>
      <c r="F51" s="37"/>
      <c r="G51" s="36" t="s">
        <v>40</v>
      </c>
      <c r="H51" s="2" t="s">
        <v>206</v>
      </c>
      <c r="I51" s="22">
        <v>1</v>
      </c>
      <c r="J51" s="73">
        <f>X51</f>
        <v>22512388</v>
      </c>
      <c r="K51" s="45">
        <v>22512388</v>
      </c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>
        <f>SUM(K51:W51)</f>
        <v>22512388</v>
      </c>
    </row>
    <row r="52" spans="1:24" ht="25.5" x14ac:dyDescent="0.25">
      <c r="A52" s="5"/>
      <c r="B52" s="178"/>
      <c r="C52" s="178"/>
      <c r="D52" s="39" t="s">
        <v>207</v>
      </c>
      <c r="E52" s="36"/>
      <c r="F52" s="37"/>
      <c r="G52" s="36" t="s">
        <v>41</v>
      </c>
      <c r="H52" s="2" t="s">
        <v>208</v>
      </c>
      <c r="I52" s="22">
        <v>1</v>
      </c>
      <c r="J52" s="26">
        <v>6500000</v>
      </c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</row>
    <row r="53" spans="1:24" ht="38.25" customHeight="1" x14ac:dyDescent="0.25">
      <c r="A53" s="5"/>
      <c r="B53" s="178"/>
      <c r="C53" s="178"/>
      <c r="D53" s="39" t="s">
        <v>209</v>
      </c>
      <c r="E53" s="36"/>
      <c r="F53" s="37"/>
      <c r="G53" s="36" t="s">
        <v>7</v>
      </c>
      <c r="H53" s="2" t="s">
        <v>210</v>
      </c>
      <c r="I53" s="22">
        <v>1</v>
      </c>
      <c r="J53" s="26">
        <v>4000000</v>
      </c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</row>
    <row r="54" spans="1:24" ht="18" customHeight="1" x14ac:dyDescent="0.25">
      <c r="A54" s="5"/>
      <c r="B54" s="178"/>
      <c r="C54" s="178"/>
      <c r="D54" s="39" t="s">
        <v>211</v>
      </c>
      <c r="E54" s="36"/>
      <c r="F54" s="37"/>
      <c r="G54" s="36" t="s">
        <v>212</v>
      </c>
      <c r="H54" s="2" t="s">
        <v>213</v>
      </c>
      <c r="I54" s="21"/>
      <c r="J54" s="26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</row>
    <row r="55" spans="1:24" ht="25.5" x14ac:dyDescent="0.25">
      <c r="A55" s="5"/>
      <c r="B55" s="178"/>
      <c r="C55" s="178"/>
      <c r="D55" s="39" t="s">
        <v>214</v>
      </c>
      <c r="E55" s="36"/>
      <c r="F55" s="37"/>
      <c r="G55" s="36" t="s">
        <v>42</v>
      </c>
      <c r="H55" s="2" t="s">
        <v>215</v>
      </c>
      <c r="I55" s="22">
        <v>1</v>
      </c>
      <c r="J55" s="26">
        <f>X55</f>
        <v>24780000</v>
      </c>
      <c r="K55" s="45"/>
      <c r="L55" s="45"/>
      <c r="M55" s="45">
        <f>12*35*59000</f>
        <v>24780000</v>
      </c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>
        <f>SUM(K55:W55)</f>
        <v>24780000</v>
      </c>
    </row>
    <row r="56" spans="1:24" ht="25.5" x14ac:dyDescent="0.25">
      <c r="A56" s="5"/>
      <c r="B56" s="178"/>
      <c r="C56" s="178"/>
      <c r="D56" s="39" t="s">
        <v>216</v>
      </c>
      <c r="E56" s="36"/>
      <c r="F56" s="37"/>
      <c r="G56" s="36" t="s">
        <v>43</v>
      </c>
      <c r="H56" s="2" t="s">
        <v>217</v>
      </c>
      <c r="I56" s="22">
        <v>1</v>
      </c>
      <c r="J56" s="26">
        <f>X56</f>
        <v>164750000</v>
      </c>
      <c r="K56" s="45"/>
      <c r="L56" s="45"/>
      <c r="M56" s="45"/>
      <c r="N56" s="45">
        <f>21*(5*600000)</f>
        <v>63000000</v>
      </c>
      <c r="O56" s="45">
        <f>12*(5*500000)</f>
        <v>30000000</v>
      </c>
      <c r="P56" s="45">
        <f>4*(5*475000)</f>
        <v>9500000</v>
      </c>
      <c r="Q56" s="45">
        <f>2*6*(5*450000)</f>
        <v>27000000</v>
      </c>
      <c r="R56" s="45">
        <f>12*(5*400000)</f>
        <v>24000000</v>
      </c>
      <c r="S56" s="45"/>
      <c r="T56" s="45"/>
      <c r="U56" s="45">
        <f>6*(5*375000)</f>
        <v>11250000</v>
      </c>
      <c r="V56" s="45"/>
      <c r="W56" s="45"/>
      <c r="X56" s="45">
        <f>SUM(N56:U56)</f>
        <v>164750000</v>
      </c>
    </row>
    <row r="57" spans="1:24" ht="25.5" x14ac:dyDescent="0.25">
      <c r="A57" s="5"/>
      <c r="B57" s="178"/>
      <c r="C57" s="178"/>
      <c r="D57" s="39" t="s">
        <v>218</v>
      </c>
      <c r="E57" s="36"/>
      <c r="F57" s="37"/>
      <c r="G57" s="36" t="s">
        <v>219</v>
      </c>
      <c r="H57" s="2" t="s">
        <v>220</v>
      </c>
      <c r="I57" s="21"/>
      <c r="J57" s="26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</row>
    <row r="58" spans="1:24" ht="25.5" x14ac:dyDescent="0.25">
      <c r="A58" s="5"/>
      <c r="B58" s="178"/>
      <c r="C58" s="178"/>
      <c r="D58" s="39" t="s">
        <v>221</v>
      </c>
      <c r="E58" s="36"/>
      <c r="F58" s="37"/>
      <c r="G58" s="36" t="s">
        <v>222</v>
      </c>
      <c r="H58" s="2" t="s">
        <v>223</v>
      </c>
      <c r="I58" s="21"/>
      <c r="J58" s="26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</row>
    <row r="59" spans="1:24" ht="24.75" customHeight="1" x14ac:dyDescent="0.25">
      <c r="A59" s="5"/>
      <c r="B59" s="178"/>
      <c r="C59" s="178" t="s">
        <v>120</v>
      </c>
      <c r="D59" s="39" t="s">
        <v>224</v>
      </c>
      <c r="E59" s="36"/>
      <c r="F59" s="186" t="s">
        <v>44</v>
      </c>
      <c r="G59" s="186"/>
      <c r="H59" s="2" t="s">
        <v>225</v>
      </c>
      <c r="I59" s="21"/>
      <c r="J59" s="26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</row>
    <row r="60" spans="1:24" ht="25.5" x14ac:dyDescent="0.25">
      <c r="A60" s="5"/>
      <c r="B60" s="178"/>
      <c r="C60" s="178"/>
      <c r="D60" s="39" t="s">
        <v>226</v>
      </c>
      <c r="E60" s="36"/>
      <c r="F60" s="37"/>
      <c r="G60" s="36" t="s">
        <v>227</v>
      </c>
      <c r="H60" s="2" t="s">
        <v>228</v>
      </c>
      <c r="I60" s="21"/>
      <c r="J60" s="26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</row>
    <row r="61" spans="1:24" ht="25.5" customHeight="1" x14ac:dyDescent="0.25">
      <c r="A61" s="5"/>
      <c r="B61" s="178"/>
      <c r="C61" s="178"/>
      <c r="D61" s="39" t="s">
        <v>229</v>
      </c>
      <c r="E61" s="36"/>
      <c r="F61" s="37"/>
      <c r="G61" s="36" t="s">
        <v>230</v>
      </c>
      <c r="H61" s="2" t="s">
        <v>231</v>
      </c>
      <c r="I61" s="21"/>
      <c r="J61" s="26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</row>
    <row r="62" spans="1:24" x14ac:dyDescent="0.25">
      <c r="A62" s="5"/>
      <c r="B62" s="178"/>
      <c r="C62" s="178"/>
      <c r="D62" s="39" t="s">
        <v>232</v>
      </c>
      <c r="E62" s="36"/>
      <c r="F62" s="37"/>
      <c r="G62" s="36" t="s">
        <v>45</v>
      </c>
      <c r="H62" s="2" t="s">
        <v>233</v>
      </c>
      <c r="I62" s="22">
        <v>1</v>
      </c>
      <c r="J62" s="26">
        <v>0</v>
      </c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</row>
    <row r="63" spans="1:24" ht="25.5" x14ac:dyDescent="0.25">
      <c r="A63" s="5"/>
      <c r="B63" s="178"/>
      <c r="C63" s="178"/>
      <c r="D63" s="39" t="s">
        <v>234</v>
      </c>
      <c r="E63" s="36"/>
      <c r="F63" s="37"/>
      <c r="G63" s="36" t="s">
        <v>235</v>
      </c>
      <c r="H63" s="2" t="s">
        <v>236</v>
      </c>
      <c r="I63" s="21"/>
      <c r="J63" s="26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</row>
    <row r="64" spans="1:24" ht="18" customHeight="1" x14ac:dyDescent="0.25">
      <c r="A64" s="5"/>
      <c r="B64" s="178"/>
      <c r="C64" s="178"/>
      <c r="D64" s="39" t="s">
        <v>237</v>
      </c>
      <c r="E64" s="36"/>
      <c r="F64" s="37"/>
      <c r="G64" s="36" t="s">
        <v>238</v>
      </c>
      <c r="H64" s="2" t="s">
        <v>239</v>
      </c>
      <c r="I64" s="21"/>
      <c r="J64" s="26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</row>
    <row r="65" spans="1:24" ht="36" customHeight="1" x14ac:dyDescent="0.25">
      <c r="A65" s="5"/>
      <c r="B65" s="178"/>
      <c r="C65" s="178"/>
      <c r="D65" s="39" t="s">
        <v>240</v>
      </c>
      <c r="E65" s="36"/>
      <c r="F65" s="37"/>
      <c r="G65" s="36" t="s">
        <v>241</v>
      </c>
      <c r="H65" s="2" t="s">
        <v>242</v>
      </c>
      <c r="I65" s="21"/>
      <c r="J65" s="26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</row>
    <row r="66" spans="1:24" ht="25.5" x14ac:dyDescent="0.25">
      <c r="A66" s="5"/>
      <c r="B66" s="178"/>
      <c r="C66" s="178"/>
      <c r="D66" s="39" t="s">
        <v>243</v>
      </c>
      <c r="E66" s="36"/>
      <c r="F66" s="37"/>
      <c r="G66" s="36" t="s">
        <v>46</v>
      </c>
      <c r="H66" s="2" t="s">
        <v>244</v>
      </c>
      <c r="I66" s="22">
        <v>1</v>
      </c>
      <c r="J66" s="26">
        <v>15000000</v>
      </c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</row>
    <row r="67" spans="1:24" ht="38.25" customHeight="1" x14ac:dyDescent="0.25">
      <c r="A67" s="5"/>
      <c r="B67" s="178"/>
      <c r="C67" s="178"/>
      <c r="D67" s="39" t="s">
        <v>245</v>
      </c>
      <c r="E67" s="36"/>
      <c r="F67" s="37"/>
      <c r="G67" s="36" t="s">
        <v>47</v>
      </c>
      <c r="H67" s="2" t="s">
        <v>246</v>
      </c>
      <c r="I67" s="22">
        <v>1</v>
      </c>
      <c r="J67" s="26">
        <v>0</v>
      </c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</row>
    <row r="68" spans="1:24" ht="24.75" customHeight="1" x14ac:dyDescent="0.25">
      <c r="A68" s="5"/>
      <c r="B68" s="178"/>
      <c r="C68" s="178"/>
      <c r="D68" s="39" t="s">
        <v>247</v>
      </c>
      <c r="E68" s="36"/>
      <c r="F68" s="187" t="s">
        <v>48</v>
      </c>
      <c r="G68" s="187"/>
      <c r="H68" s="2" t="s">
        <v>501</v>
      </c>
      <c r="I68" s="21"/>
      <c r="J68" s="26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</row>
    <row r="69" spans="1:24" ht="26.25" customHeight="1" x14ac:dyDescent="0.25">
      <c r="A69" s="5"/>
      <c r="B69" s="178"/>
      <c r="C69" s="178"/>
      <c r="D69" s="39" t="s">
        <v>249</v>
      </c>
      <c r="E69" s="36"/>
      <c r="F69" s="37"/>
      <c r="G69" s="36" t="s">
        <v>250</v>
      </c>
      <c r="H69" s="2" t="s">
        <v>251</v>
      </c>
      <c r="I69" s="21"/>
      <c r="J69" s="26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</row>
    <row r="70" spans="1:24" ht="25.5" x14ac:dyDescent="0.25">
      <c r="A70" s="5"/>
      <c r="B70" s="178"/>
      <c r="C70" s="178"/>
      <c r="D70" s="39" t="s">
        <v>252</v>
      </c>
      <c r="E70" s="36"/>
      <c r="F70" s="37"/>
      <c r="G70" s="36" t="s">
        <v>6</v>
      </c>
      <c r="H70" s="2" t="s">
        <v>253</v>
      </c>
      <c r="I70" s="22">
        <v>1</v>
      </c>
      <c r="J70" s="26">
        <v>0</v>
      </c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</row>
    <row r="71" spans="1:24" ht="35.25" customHeight="1" x14ac:dyDescent="0.25">
      <c r="A71" s="5"/>
      <c r="B71" s="178"/>
      <c r="C71" s="178"/>
      <c r="D71" s="39" t="s">
        <v>254</v>
      </c>
      <c r="E71" s="36"/>
      <c r="F71" s="37"/>
      <c r="G71" s="36" t="s">
        <v>49</v>
      </c>
      <c r="H71" s="2" t="s">
        <v>255</v>
      </c>
      <c r="I71" s="22">
        <v>1</v>
      </c>
      <c r="J71" s="26">
        <v>15000000</v>
      </c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</row>
    <row r="72" spans="1:24" ht="25.5" x14ac:dyDescent="0.25">
      <c r="A72" s="5"/>
      <c r="B72" s="178"/>
      <c r="C72" s="178"/>
      <c r="D72" s="39" t="s">
        <v>256</v>
      </c>
      <c r="E72" s="36"/>
      <c r="F72" s="37"/>
      <c r="G72" s="36" t="s">
        <v>50</v>
      </c>
      <c r="H72" s="2" t="s">
        <v>257</v>
      </c>
      <c r="I72" s="22">
        <v>1</v>
      </c>
      <c r="J72" s="26">
        <f>X72</f>
        <v>57055200</v>
      </c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>
        <f>(12*((4*300000)+(8*400000)))+(12*12*10800)+(9*2*150000)</f>
        <v>57055200</v>
      </c>
      <c r="V72" s="45"/>
      <c r="W72" s="45"/>
      <c r="X72" s="45">
        <f>SUM(K72:U72)</f>
        <v>57055200</v>
      </c>
    </row>
    <row r="73" spans="1:24" ht="24.75" customHeight="1" x14ac:dyDescent="0.25">
      <c r="A73" s="5"/>
      <c r="B73" s="178"/>
      <c r="C73" s="178"/>
      <c r="D73" s="39" t="s">
        <v>258</v>
      </c>
      <c r="E73" s="36"/>
      <c r="F73" s="188" t="s">
        <v>51</v>
      </c>
      <c r="G73" s="188"/>
      <c r="H73" s="2" t="s">
        <v>259</v>
      </c>
      <c r="I73" s="21"/>
      <c r="J73" s="26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</row>
    <row r="74" spans="1:24" ht="12.75" customHeight="1" x14ac:dyDescent="0.25">
      <c r="A74" s="5"/>
      <c r="B74" s="178"/>
      <c r="C74" s="178"/>
      <c r="D74" s="39" t="s">
        <v>260</v>
      </c>
      <c r="E74" s="36"/>
      <c r="F74" s="37"/>
      <c r="G74" s="36" t="s">
        <v>261</v>
      </c>
      <c r="H74" s="2" t="s">
        <v>262</v>
      </c>
      <c r="I74" s="21"/>
      <c r="J74" s="26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</row>
    <row r="75" spans="1:24" ht="25.5" x14ac:dyDescent="0.25">
      <c r="A75" s="5"/>
      <c r="B75" s="178"/>
      <c r="C75" s="178"/>
      <c r="D75" s="39" t="s">
        <v>263</v>
      </c>
      <c r="E75" s="36"/>
      <c r="F75" s="37"/>
      <c r="G75" s="36" t="s">
        <v>52</v>
      </c>
      <c r="H75" s="2" t="s">
        <v>264</v>
      </c>
      <c r="I75" s="22">
        <v>1</v>
      </c>
      <c r="J75" s="26">
        <f>X75</f>
        <v>44630000</v>
      </c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>
        <f>10000*750</f>
        <v>7500000</v>
      </c>
      <c r="W75" s="45">
        <f>33630000+3500000</f>
        <v>37130000</v>
      </c>
      <c r="X75" s="45">
        <f>SUM(V75:W75)</f>
        <v>44630000</v>
      </c>
    </row>
    <row r="76" spans="1:24" x14ac:dyDescent="0.25">
      <c r="A76" s="5"/>
      <c r="B76" s="178"/>
      <c r="C76" s="178"/>
      <c r="D76" s="39" t="s">
        <v>265</v>
      </c>
      <c r="E76" s="36"/>
      <c r="F76" s="37"/>
      <c r="G76" s="36" t="s">
        <v>53</v>
      </c>
      <c r="H76" s="2" t="s">
        <v>266</v>
      </c>
      <c r="I76" s="22">
        <v>1</v>
      </c>
      <c r="J76" s="26">
        <v>0</v>
      </c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</row>
    <row r="77" spans="1:24" ht="12.75" customHeight="1" x14ac:dyDescent="0.25">
      <c r="A77" s="5"/>
      <c r="B77" s="178"/>
      <c r="C77" s="178"/>
      <c r="D77" s="39" t="s">
        <v>267</v>
      </c>
      <c r="E77" s="36"/>
      <c r="F77" s="37"/>
      <c r="G77" s="36" t="s">
        <v>268</v>
      </c>
      <c r="H77" s="2" t="s">
        <v>269</v>
      </c>
      <c r="I77" s="21"/>
      <c r="J77" s="26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</row>
    <row r="78" spans="1:24" ht="25.5" x14ac:dyDescent="0.25">
      <c r="A78" s="5"/>
      <c r="B78" s="178"/>
      <c r="C78" s="178"/>
      <c r="D78" s="39" t="s">
        <v>270</v>
      </c>
      <c r="E78" s="36"/>
      <c r="F78" s="37"/>
      <c r="G78" s="36" t="s">
        <v>54</v>
      </c>
      <c r="H78" s="2" t="s">
        <v>271</v>
      </c>
      <c r="I78" s="22">
        <v>1</v>
      </c>
      <c r="J78" s="26">
        <v>190000000</v>
      </c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</row>
    <row r="79" spans="1:24" ht="25.5" x14ac:dyDescent="0.25">
      <c r="A79" s="5"/>
      <c r="B79" s="178"/>
      <c r="C79" s="178"/>
      <c r="D79" s="39" t="s">
        <v>272</v>
      </c>
      <c r="E79" s="36"/>
      <c r="F79" s="37"/>
      <c r="G79" s="36" t="s">
        <v>273</v>
      </c>
      <c r="H79" s="2" t="s">
        <v>274</v>
      </c>
      <c r="I79" s="21"/>
      <c r="J79" s="26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</row>
    <row r="80" spans="1:24" ht="38.25" customHeight="1" x14ac:dyDescent="0.25">
      <c r="A80" s="5"/>
      <c r="B80" s="178"/>
      <c r="C80" s="178"/>
      <c r="D80" s="39" t="s">
        <v>275</v>
      </c>
      <c r="E80" s="36"/>
      <c r="F80" s="37"/>
      <c r="G80" s="36" t="s">
        <v>276</v>
      </c>
      <c r="H80" s="2" t="s">
        <v>277</v>
      </c>
      <c r="I80" s="21"/>
      <c r="J80" s="26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</row>
    <row r="81" spans="1:24" ht="12.75" customHeight="1" x14ac:dyDescent="0.25">
      <c r="A81" s="5"/>
      <c r="B81" s="178"/>
      <c r="C81" s="6"/>
      <c r="D81" s="39" t="s">
        <v>278</v>
      </c>
      <c r="E81" s="36"/>
      <c r="F81" s="37"/>
      <c r="G81" s="36" t="s">
        <v>279</v>
      </c>
      <c r="H81" s="2" t="s">
        <v>280</v>
      </c>
      <c r="I81" s="21"/>
      <c r="J81" s="26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</row>
    <row r="82" spans="1:24" x14ac:dyDescent="0.25">
      <c r="A82" s="5"/>
      <c r="B82" s="178"/>
      <c r="C82" s="6"/>
      <c r="D82" s="39" t="s">
        <v>281</v>
      </c>
      <c r="E82" s="36"/>
      <c r="F82" s="178" t="s">
        <v>55</v>
      </c>
      <c r="G82" s="178"/>
      <c r="H82" s="2"/>
      <c r="I82" s="21"/>
      <c r="J82" s="26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</row>
    <row r="83" spans="1:24" x14ac:dyDescent="0.25">
      <c r="A83" s="5"/>
      <c r="B83" s="178"/>
      <c r="C83" s="6"/>
      <c r="D83" s="39" t="s">
        <v>282</v>
      </c>
      <c r="E83" s="36"/>
      <c r="F83" s="37"/>
      <c r="G83" s="36" t="s">
        <v>56</v>
      </c>
      <c r="H83" s="2"/>
      <c r="I83" s="21"/>
      <c r="J83" s="26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</row>
    <row r="84" spans="1:24" x14ac:dyDescent="0.25">
      <c r="A84" s="5"/>
      <c r="B84" s="9"/>
      <c r="C84" s="9"/>
      <c r="D84" s="39"/>
      <c r="E84" s="36"/>
      <c r="F84" s="37"/>
      <c r="G84" s="37"/>
      <c r="H84" s="2"/>
      <c r="I84" s="21"/>
      <c r="J84" s="26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</row>
    <row r="85" spans="1:24" x14ac:dyDescent="0.25">
      <c r="A85" s="5"/>
      <c r="B85" s="9"/>
      <c r="C85" s="9"/>
      <c r="D85" s="39">
        <v>7</v>
      </c>
      <c r="E85" s="178" t="s">
        <v>57</v>
      </c>
      <c r="F85" s="178"/>
      <c r="G85" s="178"/>
      <c r="H85" s="2"/>
      <c r="I85" s="21"/>
      <c r="J85" s="26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</row>
    <row r="86" spans="1:24" x14ac:dyDescent="0.25">
      <c r="A86" s="5"/>
      <c r="B86" s="9"/>
      <c r="C86" s="9"/>
      <c r="D86" s="39">
        <v>7.01</v>
      </c>
      <c r="E86" s="178" t="s">
        <v>58</v>
      </c>
      <c r="F86" s="178"/>
      <c r="G86" s="178"/>
      <c r="H86" s="2"/>
      <c r="I86" s="21"/>
      <c r="J86" s="26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</row>
    <row r="87" spans="1:24" ht="25.5" customHeight="1" x14ac:dyDescent="0.25">
      <c r="A87" s="5"/>
      <c r="B87" s="9"/>
      <c r="C87" s="9"/>
      <c r="D87" s="39" t="s">
        <v>283</v>
      </c>
      <c r="E87" s="178" t="s">
        <v>59</v>
      </c>
      <c r="F87" s="178"/>
      <c r="G87" s="178"/>
      <c r="H87" s="2" t="s">
        <v>284</v>
      </c>
      <c r="I87" s="21" t="s">
        <v>285</v>
      </c>
      <c r="J87" s="26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</row>
    <row r="88" spans="1:24" ht="24.75" customHeight="1" x14ac:dyDescent="0.25">
      <c r="A88" s="5"/>
      <c r="B88" s="9"/>
      <c r="C88" s="9"/>
      <c r="D88" s="39" t="s">
        <v>286</v>
      </c>
      <c r="E88" s="36"/>
      <c r="F88" s="178" t="s">
        <v>287</v>
      </c>
      <c r="G88" s="178"/>
      <c r="H88" s="2" t="s">
        <v>288</v>
      </c>
      <c r="I88" s="21"/>
      <c r="J88" s="26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</row>
    <row r="89" spans="1:24" ht="38.25" x14ac:dyDescent="0.25">
      <c r="A89" s="5"/>
      <c r="B89" s="9"/>
      <c r="C89" s="9"/>
      <c r="D89" s="39" t="s">
        <v>289</v>
      </c>
      <c r="E89" s="36"/>
      <c r="F89" s="37"/>
      <c r="G89" s="36" t="s">
        <v>290</v>
      </c>
      <c r="H89" s="2" t="s">
        <v>291</v>
      </c>
      <c r="I89" s="21"/>
      <c r="J89" s="2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</row>
    <row r="90" spans="1:24" ht="25.5" x14ac:dyDescent="0.25">
      <c r="A90" s="5"/>
      <c r="B90" s="9"/>
      <c r="C90" s="9"/>
      <c r="D90" s="39" t="s">
        <v>292</v>
      </c>
      <c r="E90" s="36"/>
      <c r="F90" s="37"/>
      <c r="G90" s="36" t="s">
        <v>293</v>
      </c>
      <c r="H90" s="2" t="s">
        <v>294</v>
      </c>
      <c r="I90" s="21"/>
      <c r="J90" s="2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</row>
    <row r="91" spans="1:24" ht="41.25" customHeight="1" x14ac:dyDescent="0.25">
      <c r="A91" s="5"/>
      <c r="B91" s="8"/>
      <c r="C91" s="9"/>
      <c r="D91" s="39" t="s">
        <v>295</v>
      </c>
      <c r="E91" s="36"/>
      <c r="F91" s="178" t="s">
        <v>60</v>
      </c>
      <c r="G91" s="178"/>
      <c r="H91" s="2" t="s">
        <v>296</v>
      </c>
      <c r="I91" s="21"/>
      <c r="J91" s="2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</row>
    <row r="92" spans="1:24" ht="25.5" customHeight="1" x14ac:dyDescent="0.25">
      <c r="A92" s="5"/>
      <c r="B92" s="6"/>
      <c r="C92" s="9"/>
      <c r="D92" s="39" t="s">
        <v>297</v>
      </c>
      <c r="E92" s="36"/>
      <c r="F92" s="37"/>
      <c r="G92" s="36" t="s">
        <v>298</v>
      </c>
      <c r="H92" s="2" t="s">
        <v>299</v>
      </c>
      <c r="I92" s="21"/>
      <c r="J92" s="2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</row>
    <row r="93" spans="1:24" ht="56.25" customHeight="1" x14ac:dyDescent="0.25">
      <c r="A93" s="5"/>
      <c r="B93" s="36" t="s">
        <v>300</v>
      </c>
      <c r="C93" s="36" t="s">
        <v>301</v>
      </c>
      <c r="D93" s="39" t="s">
        <v>302</v>
      </c>
      <c r="E93" s="36"/>
      <c r="F93" s="37"/>
      <c r="G93" s="36" t="s">
        <v>61</v>
      </c>
      <c r="H93" s="2" t="s">
        <v>303</v>
      </c>
      <c r="I93" s="21" t="s">
        <v>1</v>
      </c>
      <c r="J93" s="26">
        <v>0</v>
      </c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</row>
    <row r="94" spans="1:24" ht="38.25" customHeight="1" x14ac:dyDescent="0.25">
      <c r="A94" s="5"/>
      <c r="B94" s="36"/>
      <c r="C94" s="9"/>
      <c r="D94" s="39" t="s">
        <v>304</v>
      </c>
      <c r="E94" s="36"/>
      <c r="F94" s="37"/>
      <c r="G94" s="36" t="s">
        <v>305</v>
      </c>
      <c r="H94" s="2" t="s">
        <v>306</v>
      </c>
      <c r="I94" s="21"/>
      <c r="J94" s="2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</row>
    <row r="95" spans="1:24" ht="24.75" customHeight="1" x14ac:dyDescent="0.25">
      <c r="A95" s="5"/>
      <c r="B95" s="9"/>
      <c r="C95" s="9"/>
      <c r="D95" s="39" t="s">
        <v>307</v>
      </c>
      <c r="E95" s="36"/>
      <c r="F95" s="178" t="s">
        <v>308</v>
      </c>
      <c r="G95" s="178"/>
      <c r="H95" s="2" t="s">
        <v>309</v>
      </c>
      <c r="I95" s="21"/>
      <c r="J95" s="2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</row>
    <row r="96" spans="1:24" ht="51" x14ac:dyDescent="0.25">
      <c r="A96" s="5"/>
      <c r="B96" s="9"/>
      <c r="C96" s="9"/>
      <c r="D96" s="39" t="s">
        <v>310</v>
      </c>
      <c r="E96" s="36"/>
      <c r="F96" s="37"/>
      <c r="G96" s="36" t="s">
        <v>311</v>
      </c>
      <c r="H96" s="2" t="s">
        <v>312</v>
      </c>
      <c r="I96" s="21"/>
      <c r="J96" s="2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</row>
    <row r="97" spans="1:24" ht="38.25" x14ac:dyDescent="0.25">
      <c r="A97" s="5"/>
      <c r="B97" s="9"/>
      <c r="C97" s="9"/>
      <c r="D97" s="39" t="s">
        <v>313</v>
      </c>
      <c r="E97" s="36"/>
      <c r="F97" s="37"/>
      <c r="G97" s="36" t="s">
        <v>314</v>
      </c>
      <c r="H97" s="2" t="s">
        <v>315</v>
      </c>
      <c r="I97" s="21"/>
      <c r="J97" s="2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</row>
    <row r="98" spans="1:24" ht="27" customHeight="1" x14ac:dyDescent="0.25">
      <c r="A98" s="5"/>
      <c r="B98" s="4"/>
      <c r="C98" s="9"/>
      <c r="D98" s="39" t="s">
        <v>316</v>
      </c>
      <c r="E98" s="36"/>
      <c r="F98" s="178" t="s">
        <v>62</v>
      </c>
      <c r="G98" s="178"/>
      <c r="H98" s="2" t="s">
        <v>317</v>
      </c>
      <c r="I98" s="21"/>
      <c r="J98" s="2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</row>
    <row r="99" spans="1:24" ht="25.5" x14ac:dyDescent="0.25">
      <c r="A99" s="5"/>
      <c r="B99" s="36"/>
      <c r="C99" s="9"/>
      <c r="D99" s="39" t="s">
        <v>318</v>
      </c>
      <c r="E99" s="36"/>
      <c r="F99" s="37"/>
      <c r="G99" s="36" t="s">
        <v>319</v>
      </c>
      <c r="H99" s="2" t="s">
        <v>320</v>
      </c>
      <c r="I99" s="21"/>
      <c r="J99" s="2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</row>
    <row r="100" spans="1:24" ht="25.5" x14ac:dyDescent="0.25">
      <c r="A100" s="5"/>
      <c r="B100" s="6"/>
      <c r="C100" s="9"/>
      <c r="D100" s="39" t="s">
        <v>321</v>
      </c>
      <c r="E100" s="36"/>
      <c r="F100" s="37"/>
      <c r="G100" s="36" t="s">
        <v>322</v>
      </c>
      <c r="H100" s="2" t="s">
        <v>323</v>
      </c>
      <c r="I100" s="21"/>
      <c r="J100" s="26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</row>
    <row r="101" spans="1:24" ht="38.25" customHeight="1" x14ac:dyDescent="0.25">
      <c r="A101" s="5"/>
      <c r="B101" s="6"/>
      <c r="C101" s="4"/>
      <c r="D101" s="39" t="s">
        <v>324</v>
      </c>
      <c r="E101" s="36"/>
      <c r="F101" s="37"/>
      <c r="G101" s="36" t="s">
        <v>63</v>
      </c>
      <c r="H101" s="2" t="s">
        <v>325</v>
      </c>
      <c r="I101" s="18" t="s">
        <v>17</v>
      </c>
      <c r="J101" s="27">
        <v>10000000</v>
      </c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</row>
    <row r="102" spans="1:24" x14ac:dyDescent="0.25">
      <c r="A102" s="5"/>
      <c r="B102" s="9"/>
      <c r="C102" s="9"/>
      <c r="D102" s="39"/>
      <c r="E102" s="36"/>
      <c r="F102" s="37"/>
      <c r="G102" s="37"/>
      <c r="H102" s="37"/>
      <c r="I102" s="21"/>
      <c r="J102" s="28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</row>
    <row r="103" spans="1:24" ht="24.75" customHeight="1" x14ac:dyDescent="0.25">
      <c r="A103" s="5"/>
      <c r="B103" s="9"/>
      <c r="C103" s="9"/>
      <c r="D103" s="39" t="s">
        <v>326</v>
      </c>
      <c r="E103" s="190" t="s">
        <v>64</v>
      </c>
      <c r="F103" s="192"/>
      <c r="G103" s="191"/>
      <c r="H103" s="2" t="s">
        <v>500</v>
      </c>
      <c r="I103" s="23">
        <v>0.8</v>
      </c>
      <c r="J103" s="28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</row>
    <row r="104" spans="1:24" ht="16.5" customHeight="1" x14ac:dyDescent="0.25">
      <c r="A104" s="5"/>
      <c r="B104" s="4"/>
      <c r="C104" s="9"/>
      <c r="D104" s="39" t="s">
        <v>328</v>
      </c>
      <c r="E104" s="36"/>
      <c r="F104" s="7" t="s">
        <v>65</v>
      </c>
      <c r="G104" s="15"/>
      <c r="H104" s="2" t="s">
        <v>329</v>
      </c>
      <c r="I104" s="9"/>
      <c r="J104" s="27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</row>
    <row r="105" spans="1:24" ht="39" customHeight="1" x14ac:dyDescent="0.25">
      <c r="A105" s="5"/>
      <c r="B105" s="178" t="s">
        <v>330</v>
      </c>
      <c r="C105" s="178" t="s">
        <v>301</v>
      </c>
      <c r="D105" s="39" t="s">
        <v>331</v>
      </c>
      <c r="E105" s="36"/>
      <c r="F105" s="37"/>
      <c r="G105" s="2" t="s">
        <v>66</v>
      </c>
      <c r="H105" s="2" t="s">
        <v>456</v>
      </c>
      <c r="I105" s="37" t="s">
        <v>17</v>
      </c>
      <c r="J105" s="27">
        <v>9000000</v>
      </c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</row>
    <row r="106" spans="1:24" ht="59.25" customHeight="1" x14ac:dyDescent="0.25">
      <c r="A106" s="5"/>
      <c r="B106" s="178"/>
      <c r="C106" s="178"/>
      <c r="D106" s="39" t="s">
        <v>332</v>
      </c>
      <c r="E106" s="36"/>
      <c r="F106" s="37"/>
      <c r="G106" s="2" t="s">
        <v>67</v>
      </c>
      <c r="H106" s="2" t="s">
        <v>333</v>
      </c>
      <c r="I106" s="9" t="s">
        <v>28</v>
      </c>
      <c r="J106" s="27">
        <v>24000000</v>
      </c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</row>
    <row r="107" spans="1:24" ht="24.75" customHeight="1" x14ac:dyDescent="0.25">
      <c r="A107" s="5"/>
      <c r="B107" s="178"/>
      <c r="C107" s="178"/>
      <c r="D107" s="39" t="s">
        <v>334</v>
      </c>
      <c r="E107" s="36"/>
      <c r="F107" s="37"/>
      <c r="G107" s="2" t="s">
        <v>68</v>
      </c>
      <c r="H107" s="2" t="s">
        <v>335</v>
      </c>
      <c r="I107" s="9"/>
      <c r="J107" s="27">
        <v>10000000</v>
      </c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</row>
    <row r="108" spans="1:24" x14ac:dyDescent="0.25">
      <c r="A108" s="5"/>
      <c r="B108" s="9"/>
      <c r="C108" s="9"/>
      <c r="D108" s="39"/>
      <c r="E108" s="36"/>
      <c r="F108" s="37"/>
      <c r="G108" s="2"/>
      <c r="H108" s="3"/>
      <c r="I108" s="9"/>
      <c r="J108" s="26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</row>
    <row r="109" spans="1:24" ht="24.75" customHeight="1" x14ac:dyDescent="0.25">
      <c r="A109" s="5"/>
      <c r="B109" s="9"/>
      <c r="C109" s="9"/>
      <c r="D109" s="39" t="s">
        <v>336</v>
      </c>
      <c r="E109" s="190" t="s">
        <v>69</v>
      </c>
      <c r="F109" s="192"/>
      <c r="G109" s="191"/>
      <c r="H109" s="2" t="s">
        <v>337</v>
      </c>
      <c r="I109" s="37">
        <v>0</v>
      </c>
      <c r="J109" s="26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</row>
    <row r="110" spans="1:24" ht="27.75" customHeight="1" x14ac:dyDescent="0.25">
      <c r="A110" s="5"/>
      <c r="B110" s="36"/>
      <c r="C110" s="9"/>
      <c r="D110" s="39" t="s">
        <v>338</v>
      </c>
      <c r="E110" s="8"/>
      <c r="F110" s="190" t="s">
        <v>70</v>
      </c>
      <c r="G110" s="191"/>
      <c r="H110" s="36" t="s">
        <v>339</v>
      </c>
      <c r="I110" s="9" t="s">
        <v>98</v>
      </c>
      <c r="J110" s="26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</row>
    <row r="111" spans="1:24" ht="76.5" x14ac:dyDescent="0.25">
      <c r="A111" s="5"/>
      <c r="B111" s="189" t="s">
        <v>340</v>
      </c>
      <c r="C111" s="36" t="s">
        <v>341</v>
      </c>
      <c r="D111" s="39" t="s">
        <v>342</v>
      </c>
      <c r="E111" s="36"/>
      <c r="F111" s="37"/>
      <c r="G111" s="2" t="s">
        <v>71</v>
      </c>
      <c r="H111" s="36" t="s">
        <v>343</v>
      </c>
      <c r="I111" s="9" t="s">
        <v>17</v>
      </c>
      <c r="J111" s="26">
        <v>9000000</v>
      </c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</row>
    <row r="112" spans="1:24" ht="25.5" x14ac:dyDescent="0.25">
      <c r="A112" s="5"/>
      <c r="B112" s="189"/>
      <c r="C112" s="36" t="s">
        <v>344</v>
      </c>
      <c r="D112" s="39" t="s">
        <v>345</v>
      </c>
      <c r="E112" s="36"/>
      <c r="F112" s="37"/>
      <c r="G112" s="2" t="s">
        <v>72</v>
      </c>
      <c r="H112" s="36" t="s">
        <v>346</v>
      </c>
      <c r="I112" s="9" t="s">
        <v>17</v>
      </c>
      <c r="J112" s="26">
        <f>X112</f>
        <v>12280000</v>
      </c>
      <c r="K112" s="45">
        <f>2*240000</f>
        <v>480000</v>
      </c>
      <c r="L112" s="45"/>
      <c r="M112" s="45">
        <f>2*59000*100</f>
        <v>11800000</v>
      </c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>
        <f>SUM(K112:W112)</f>
        <v>12280000</v>
      </c>
    </row>
    <row r="113" spans="1:24" x14ac:dyDescent="0.25">
      <c r="A113" s="10"/>
      <c r="B113" s="11"/>
      <c r="C113" s="11"/>
      <c r="D113" s="40"/>
      <c r="E113" s="12"/>
      <c r="F113" s="14"/>
      <c r="G113" s="16"/>
      <c r="H113" s="17"/>
      <c r="I113" s="11"/>
      <c r="J113" s="29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</row>
    <row r="114" spans="1:24" ht="27.75" customHeight="1" x14ac:dyDescent="0.25">
      <c r="A114" s="5"/>
      <c r="B114" s="9"/>
      <c r="C114" s="9"/>
      <c r="D114" s="39" t="s">
        <v>347</v>
      </c>
      <c r="E114" s="190" t="s">
        <v>73</v>
      </c>
      <c r="F114" s="192"/>
      <c r="G114" s="191"/>
      <c r="H114" s="2" t="s">
        <v>348</v>
      </c>
      <c r="I114" s="18">
        <v>0</v>
      </c>
      <c r="J114" s="30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</row>
    <row r="115" spans="1:24" ht="28.5" customHeight="1" x14ac:dyDescent="0.25">
      <c r="A115" s="5"/>
      <c r="B115" s="9"/>
      <c r="C115" s="9"/>
      <c r="D115" s="39" t="s">
        <v>349</v>
      </c>
      <c r="E115" s="36"/>
      <c r="F115" s="190" t="s">
        <v>74</v>
      </c>
      <c r="G115" s="191"/>
      <c r="H115" s="36" t="s">
        <v>350</v>
      </c>
      <c r="I115" s="21"/>
      <c r="J115" s="31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</row>
    <row r="116" spans="1:24" ht="109.5" customHeight="1" x14ac:dyDescent="0.25">
      <c r="A116" s="5"/>
      <c r="B116" s="6"/>
      <c r="C116" s="36" t="s">
        <v>351</v>
      </c>
      <c r="D116" s="39" t="s">
        <v>352</v>
      </c>
      <c r="E116" s="36"/>
      <c r="F116" s="37"/>
      <c r="G116" s="2" t="s">
        <v>75</v>
      </c>
      <c r="H116" s="36" t="s">
        <v>353</v>
      </c>
      <c r="I116" s="18" t="s">
        <v>76</v>
      </c>
      <c r="J116" s="31">
        <v>40000000</v>
      </c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</row>
    <row r="117" spans="1:24" ht="48" customHeight="1" x14ac:dyDescent="0.25">
      <c r="A117" s="5"/>
      <c r="B117" s="9"/>
      <c r="C117" s="9"/>
      <c r="D117" s="39" t="s">
        <v>354</v>
      </c>
      <c r="E117" s="36"/>
      <c r="F117" s="37"/>
      <c r="G117" s="2" t="s">
        <v>355</v>
      </c>
      <c r="H117" s="36" t="s">
        <v>356</v>
      </c>
      <c r="I117" s="21"/>
      <c r="J117" s="31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</row>
    <row r="118" spans="1:24" x14ac:dyDescent="0.25">
      <c r="A118" s="5"/>
      <c r="B118" s="9"/>
      <c r="C118" s="9"/>
      <c r="D118" s="39" t="s">
        <v>357</v>
      </c>
      <c r="E118" s="36"/>
      <c r="F118" s="37"/>
      <c r="G118" s="2" t="s">
        <v>358</v>
      </c>
      <c r="H118" s="36" t="s">
        <v>359</v>
      </c>
      <c r="I118" s="21"/>
      <c r="J118" s="31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</row>
    <row r="119" spans="1:24" ht="76.5" x14ac:dyDescent="0.25">
      <c r="A119" s="5"/>
      <c r="B119" s="6"/>
      <c r="C119" s="36" t="s">
        <v>360</v>
      </c>
      <c r="D119" s="39" t="s">
        <v>361</v>
      </c>
      <c r="E119" s="36"/>
      <c r="F119" s="37"/>
      <c r="G119" s="2" t="s">
        <v>77</v>
      </c>
      <c r="H119" s="36" t="s">
        <v>362</v>
      </c>
      <c r="I119" s="18" t="s">
        <v>78</v>
      </c>
      <c r="J119" s="31">
        <v>0</v>
      </c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</row>
    <row r="120" spans="1:24" ht="30.75" customHeight="1" x14ac:dyDescent="0.25">
      <c r="A120" s="5"/>
      <c r="B120" s="9"/>
      <c r="C120" s="9"/>
      <c r="D120" s="39" t="s">
        <v>363</v>
      </c>
      <c r="E120" s="36"/>
      <c r="F120" s="37"/>
      <c r="G120" s="2" t="s">
        <v>364</v>
      </c>
      <c r="H120" s="36" t="s">
        <v>365</v>
      </c>
      <c r="I120" s="21"/>
      <c r="J120" s="74">
        <v>7000000</v>
      </c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</row>
    <row r="121" spans="1:24" ht="27.75" customHeight="1" x14ac:dyDescent="0.25">
      <c r="A121" s="5"/>
      <c r="B121" s="9"/>
      <c r="C121" s="9"/>
      <c r="D121" s="39"/>
      <c r="E121" s="36"/>
      <c r="F121" s="37"/>
      <c r="G121" s="2" t="s">
        <v>366</v>
      </c>
      <c r="H121" s="36" t="s">
        <v>367</v>
      </c>
      <c r="I121" s="21"/>
      <c r="J121" s="31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</row>
    <row r="122" spans="1:24" ht="24.75" customHeight="1" x14ac:dyDescent="0.25">
      <c r="A122" s="5"/>
      <c r="B122" s="9"/>
      <c r="C122" s="9"/>
      <c r="D122" s="39" t="s">
        <v>368</v>
      </c>
      <c r="E122" s="36"/>
      <c r="F122" s="37"/>
      <c r="G122" s="2" t="s">
        <v>369</v>
      </c>
      <c r="H122" s="36" t="s">
        <v>370</v>
      </c>
      <c r="I122" s="21"/>
      <c r="J122" s="31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</row>
    <row r="123" spans="1:24" ht="51" customHeight="1" x14ac:dyDescent="0.25">
      <c r="A123" s="5"/>
      <c r="B123" s="38" t="s">
        <v>330</v>
      </c>
      <c r="C123" s="38" t="s">
        <v>371</v>
      </c>
      <c r="D123" s="39" t="s">
        <v>372</v>
      </c>
      <c r="E123" s="6"/>
      <c r="F123" s="6"/>
      <c r="G123" s="2" t="s">
        <v>79</v>
      </c>
      <c r="H123" s="36" t="s">
        <v>373</v>
      </c>
      <c r="I123" s="21" t="s">
        <v>17</v>
      </c>
      <c r="J123" s="31">
        <v>7000000</v>
      </c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</row>
    <row r="124" spans="1:24" x14ac:dyDescent="0.25">
      <c r="A124" s="5"/>
      <c r="B124" s="9"/>
      <c r="C124" s="9"/>
      <c r="D124" s="39"/>
      <c r="E124" s="36"/>
      <c r="F124" s="37"/>
      <c r="G124" s="2"/>
      <c r="H124" s="37"/>
      <c r="I124" s="21"/>
      <c r="J124" s="31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</row>
    <row r="125" spans="1:24" ht="24.75" customHeight="1" x14ac:dyDescent="0.25">
      <c r="A125" s="5"/>
      <c r="B125" s="9"/>
      <c r="C125" s="9"/>
      <c r="D125" s="39" t="s">
        <v>374</v>
      </c>
      <c r="E125" s="190" t="s">
        <v>80</v>
      </c>
      <c r="F125" s="192"/>
      <c r="G125" s="191"/>
      <c r="H125" s="2" t="s">
        <v>375</v>
      </c>
      <c r="I125" s="24">
        <v>1</v>
      </c>
      <c r="J125" s="30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</row>
    <row r="126" spans="1:24" ht="23.25" customHeight="1" x14ac:dyDescent="0.25">
      <c r="A126" s="5"/>
      <c r="B126" s="9"/>
      <c r="C126" s="9"/>
      <c r="D126" s="39" t="s">
        <v>376</v>
      </c>
      <c r="E126" s="36"/>
      <c r="F126" s="190" t="s">
        <v>81</v>
      </c>
      <c r="G126" s="191"/>
      <c r="H126" s="36" t="s">
        <v>377</v>
      </c>
      <c r="I126" s="21"/>
      <c r="J126" s="31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</row>
    <row r="127" spans="1:24" ht="36.75" customHeight="1" x14ac:dyDescent="0.25">
      <c r="A127" s="5"/>
      <c r="B127" s="9"/>
      <c r="C127" s="9"/>
      <c r="D127" s="39" t="s">
        <v>378</v>
      </c>
      <c r="E127" s="36"/>
      <c r="F127" s="37"/>
      <c r="G127" s="2" t="s">
        <v>379</v>
      </c>
      <c r="H127" s="36" t="s">
        <v>380</v>
      </c>
      <c r="I127" s="21"/>
      <c r="J127" s="31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</row>
    <row r="128" spans="1:24" ht="38.25" x14ac:dyDescent="0.25">
      <c r="A128" s="5"/>
      <c r="B128" s="178" t="s">
        <v>330</v>
      </c>
      <c r="C128" s="178" t="s">
        <v>381</v>
      </c>
      <c r="D128" s="39" t="s">
        <v>382</v>
      </c>
      <c r="E128" s="36"/>
      <c r="F128" s="37"/>
      <c r="G128" s="2" t="s">
        <v>82</v>
      </c>
      <c r="H128" s="36" t="s">
        <v>383</v>
      </c>
      <c r="I128" s="21" t="s">
        <v>17</v>
      </c>
      <c r="J128" s="31">
        <v>5000000</v>
      </c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</row>
    <row r="129" spans="1:24" ht="25.5" x14ac:dyDescent="0.25">
      <c r="A129" s="5"/>
      <c r="B129" s="178"/>
      <c r="C129" s="178"/>
      <c r="D129" s="39" t="s">
        <v>384</v>
      </c>
      <c r="E129" s="36"/>
      <c r="F129" s="37"/>
      <c r="G129" s="2" t="s">
        <v>83</v>
      </c>
      <c r="H129" s="36" t="s">
        <v>385</v>
      </c>
      <c r="I129" s="21" t="s">
        <v>17</v>
      </c>
      <c r="J129" s="31">
        <v>7000000</v>
      </c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</row>
    <row r="130" spans="1:24" ht="38.25" customHeight="1" x14ac:dyDescent="0.25">
      <c r="A130" s="5"/>
      <c r="B130" s="9"/>
      <c r="C130" s="9"/>
      <c r="D130" s="39" t="s">
        <v>386</v>
      </c>
      <c r="E130" s="36"/>
      <c r="F130" s="37"/>
      <c r="G130" s="2" t="s">
        <v>387</v>
      </c>
      <c r="H130" s="36" t="s">
        <v>388</v>
      </c>
      <c r="I130" s="21"/>
      <c r="J130" s="31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</row>
    <row r="131" spans="1:24" ht="27" customHeight="1" x14ac:dyDescent="0.25">
      <c r="A131" s="5"/>
      <c r="B131" s="9"/>
      <c r="C131" s="9"/>
      <c r="D131" s="39" t="s">
        <v>389</v>
      </c>
      <c r="E131" s="36"/>
      <c r="F131" s="37"/>
      <c r="G131" s="2" t="s">
        <v>390</v>
      </c>
      <c r="H131" s="36" t="s">
        <v>391</v>
      </c>
      <c r="I131" s="21"/>
      <c r="J131" s="31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</row>
    <row r="132" spans="1:24" ht="25.5" x14ac:dyDescent="0.25">
      <c r="A132" s="5"/>
      <c r="B132" s="9"/>
      <c r="C132" s="9"/>
      <c r="D132" s="39" t="s">
        <v>392</v>
      </c>
      <c r="E132" s="36"/>
      <c r="F132" s="37"/>
      <c r="G132" s="2" t="s">
        <v>393</v>
      </c>
      <c r="H132" s="36" t="s">
        <v>394</v>
      </c>
      <c r="I132" s="21"/>
      <c r="J132" s="31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</row>
    <row r="133" spans="1:24" ht="25.5" x14ac:dyDescent="0.25">
      <c r="A133" s="5"/>
      <c r="B133" s="178" t="s">
        <v>330</v>
      </c>
      <c r="C133" s="189" t="s">
        <v>371</v>
      </c>
      <c r="D133" s="39" t="s">
        <v>395</v>
      </c>
      <c r="E133" s="36"/>
      <c r="F133" s="37"/>
      <c r="G133" s="2" t="s">
        <v>84</v>
      </c>
      <c r="H133" s="36" t="s">
        <v>396</v>
      </c>
      <c r="I133" s="21" t="s">
        <v>17</v>
      </c>
      <c r="J133" s="31">
        <v>5000000</v>
      </c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</row>
    <row r="134" spans="1:24" ht="33" customHeight="1" x14ac:dyDescent="0.25">
      <c r="A134" s="5"/>
      <c r="B134" s="178"/>
      <c r="C134" s="189"/>
      <c r="D134" s="39" t="s">
        <v>397</v>
      </c>
      <c r="E134" s="36"/>
      <c r="F134" s="37"/>
      <c r="G134" s="2" t="s">
        <v>398</v>
      </c>
      <c r="H134" s="36" t="s">
        <v>399</v>
      </c>
      <c r="I134" s="21"/>
      <c r="J134" s="31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</row>
    <row r="135" spans="1:24" ht="25.5" x14ac:dyDescent="0.25">
      <c r="A135" s="5"/>
      <c r="B135" s="178"/>
      <c r="C135" s="189"/>
      <c r="D135" s="39" t="s">
        <v>400</v>
      </c>
      <c r="E135" s="36"/>
      <c r="F135" s="37"/>
      <c r="G135" s="2" t="s">
        <v>85</v>
      </c>
      <c r="H135" s="36" t="s">
        <v>401</v>
      </c>
      <c r="I135" s="21" t="s">
        <v>17</v>
      </c>
      <c r="J135" s="31">
        <v>7000000</v>
      </c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</row>
    <row r="136" spans="1:24" ht="25.5" x14ac:dyDescent="0.25">
      <c r="A136" s="5"/>
      <c r="B136" s="178"/>
      <c r="C136" s="189"/>
      <c r="D136" s="39" t="s">
        <v>402</v>
      </c>
      <c r="E136" s="36"/>
      <c r="F136" s="37"/>
      <c r="G136" s="2" t="s">
        <v>86</v>
      </c>
      <c r="H136" s="36" t="s">
        <v>403</v>
      </c>
      <c r="I136" s="21" t="s">
        <v>17</v>
      </c>
      <c r="J136" s="31">
        <v>6252000</v>
      </c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</row>
    <row r="137" spans="1:24" ht="38.25" x14ac:dyDescent="0.25">
      <c r="A137" s="5"/>
      <c r="B137" s="178" t="s">
        <v>330</v>
      </c>
      <c r="C137" s="189" t="s">
        <v>381</v>
      </c>
      <c r="D137" s="39" t="s">
        <v>404</v>
      </c>
      <c r="E137" s="36"/>
      <c r="F137" s="37"/>
      <c r="G137" s="2" t="s">
        <v>87</v>
      </c>
      <c r="H137" s="36" t="s">
        <v>423</v>
      </c>
      <c r="I137" s="21" t="s">
        <v>17</v>
      </c>
      <c r="J137" s="31">
        <v>7000000</v>
      </c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</row>
    <row r="138" spans="1:24" ht="42" customHeight="1" x14ac:dyDescent="0.25">
      <c r="A138" s="5"/>
      <c r="B138" s="178"/>
      <c r="C138" s="189"/>
      <c r="D138" s="39" t="s">
        <v>405</v>
      </c>
      <c r="E138" s="36"/>
      <c r="F138" s="37"/>
      <c r="G138" s="2" t="s">
        <v>406</v>
      </c>
      <c r="H138" s="36" t="s">
        <v>407</v>
      </c>
      <c r="I138" s="21"/>
      <c r="J138" s="31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</row>
    <row r="139" spans="1:24" ht="38.25" x14ac:dyDescent="0.25">
      <c r="A139" s="5"/>
      <c r="B139" s="178"/>
      <c r="C139" s="189"/>
      <c r="D139" s="39" t="s">
        <v>408</v>
      </c>
      <c r="E139" s="36"/>
      <c r="F139" s="37"/>
      <c r="G139" s="2" t="s">
        <v>88</v>
      </c>
      <c r="H139" s="36" t="s">
        <v>409</v>
      </c>
      <c r="I139" s="21" t="s">
        <v>17</v>
      </c>
      <c r="J139" s="31">
        <v>7000000</v>
      </c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</row>
    <row r="140" spans="1:24" ht="30" customHeight="1" x14ac:dyDescent="0.25">
      <c r="A140" s="5"/>
      <c r="B140" s="178"/>
      <c r="C140" s="189"/>
      <c r="D140" s="39" t="s">
        <v>410</v>
      </c>
      <c r="E140" s="36"/>
      <c r="F140" s="37"/>
      <c r="G140" s="2" t="s">
        <v>411</v>
      </c>
      <c r="H140" s="36" t="s">
        <v>412</v>
      </c>
      <c r="I140" s="21"/>
      <c r="J140" s="31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</row>
    <row r="141" spans="1:24" ht="57" customHeight="1" x14ac:dyDescent="0.25">
      <c r="A141" s="5"/>
      <c r="B141" s="178"/>
      <c r="C141" s="189"/>
      <c r="D141" s="39" t="s">
        <v>413</v>
      </c>
      <c r="E141" s="36"/>
      <c r="F141" s="37"/>
      <c r="G141" s="2" t="s">
        <v>89</v>
      </c>
      <c r="H141" s="36" t="s">
        <v>414</v>
      </c>
      <c r="I141" s="21" t="s">
        <v>17</v>
      </c>
      <c r="J141" s="31">
        <v>7000000</v>
      </c>
      <c r="L141" s="45"/>
      <c r="M141" s="45"/>
      <c r="N141" s="45"/>
      <c r="P141" s="45"/>
      <c r="Q141" s="45"/>
      <c r="R141" s="45"/>
      <c r="S141" s="45"/>
      <c r="T141" s="45"/>
      <c r="U141" s="45"/>
      <c r="V141" s="45"/>
      <c r="W141" s="45"/>
      <c r="X141" s="45"/>
    </row>
    <row r="142" spans="1:24" ht="39" customHeight="1" x14ac:dyDescent="0.25">
      <c r="A142" s="5"/>
      <c r="B142" s="178"/>
      <c r="C142" s="189"/>
      <c r="D142" s="39" t="s">
        <v>415</v>
      </c>
      <c r="E142" s="36"/>
      <c r="F142" s="37"/>
      <c r="G142" s="2" t="s">
        <v>416</v>
      </c>
      <c r="H142" s="36" t="s">
        <v>417</v>
      </c>
      <c r="I142" s="21"/>
      <c r="J142" s="31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</row>
    <row r="143" spans="1:24" ht="25.5" x14ac:dyDescent="0.25">
      <c r="A143" s="5"/>
      <c r="B143" s="178"/>
      <c r="C143" s="189"/>
      <c r="D143" s="39" t="s">
        <v>418</v>
      </c>
      <c r="E143" s="36"/>
      <c r="F143" s="37"/>
      <c r="G143" s="2" t="s">
        <v>419</v>
      </c>
      <c r="H143" s="36" t="s">
        <v>420</v>
      </c>
      <c r="I143" s="21"/>
      <c r="J143" s="31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</row>
    <row r="144" spans="1:24" ht="38.25" x14ac:dyDescent="0.25">
      <c r="A144" s="5"/>
      <c r="B144" s="178"/>
      <c r="C144" s="189"/>
      <c r="D144" s="39" t="s">
        <v>421</v>
      </c>
      <c r="E144" s="36"/>
      <c r="F144" s="37"/>
      <c r="G144" s="2" t="s">
        <v>90</v>
      </c>
      <c r="H144" s="36" t="s">
        <v>422</v>
      </c>
      <c r="I144" s="21" t="s">
        <v>17</v>
      </c>
      <c r="J144" s="31">
        <v>7000000</v>
      </c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</row>
    <row r="145" spans="1:10" ht="15" customHeight="1" x14ac:dyDescent="0.25">
      <c r="A145" s="13"/>
      <c r="B145" s="35"/>
      <c r="C145" s="35"/>
      <c r="D145" s="41"/>
      <c r="E145" s="35"/>
      <c r="F145" s="35"/>
      <c r="G145" s="194"/>
      <c r="H145" s="194"/>
      <c r="I145" s="195">
        <f>SUM(J9:J144)</f>
        <v>1779396352</v>
      </c>
      <c r="J145" s="196"/>
    </row>
    <row r="147" spans="1:10" ht="15" customHeight="1" x14ac:dyDescent="0.25">
      <c r="I147" s="169">
        <v>1779396352</v>
      </c>
      <c r="J147" s="169"/>
    </row>
    <row r="148" spans="1:10" x14ac:dyDescent="0.25">
      <c r="I148" s="32"/>
    </row>
    <row r="149" spans="1:10" x14ac:dyDescent="0.25">
      <c r="I149" s="172">
        <f>I147-I145</f>
        <v>0</v>
      </c>
      <c r="J149" s="173"/>
    </row>
  </sheetData>
  <mergeCells count="69">
    <mergeCell ref="M5:M8"/>
    <mergeCell ref="S7:S8"/>
    <mergeCell ref="T7:T8"/>
    <mergeCell ref="U7:U8"/>
    <mergeCell ref="N5:U6"/>
    <mergeCell ref="X5:X8"/>
    <mergeCell ref="N7:N8"/>
    <mergeCell ref="O7:O8"/>
    <mergeCell ref="P7:P8"/>
    <mergeCell ref="Q7:Q8"/>
    <mergeCell ref="R7:R8"/>
    <mergeCell ref="V5:V6"/>
    <mergeCell ref="W5:W6"/>
    <mergeCell ref="G145:H145"/>
    <mergeCell ref="I145:J145"/>
    <mergeCell ref="I147:J147"/>
    <mergeCell ref="I149:J149"/>
    <mergeCell ref="K5:K8"/>
    <mergeCell ref="F91:G91"/>
    <mergeCell ref="F27:G27"/>
    <mergeCell ref="I6:J6"/>
    <mergeCell ref="D8:G8"/>
    <mergeCell ref="L5:L8"/>
    <mergeCell ref="B128:B129"/>
    <mergeCell ref="C128:C129"/>
    <mergeCell ref="B133:B136"/>
    <mergeCell ref="C133:C136"/>
    <mergeCell ref="F95:G95"/>
    <mergeCell ref="F98:G98"/>
    <mergeCell ref="E103:G103"/>
    <mergeCell ref="B105:B107"/>
    <mergeCell ref="C105:C107"/>
    <mergeCell ref="E109:G109"/>
    <mergeCell ref="F82:G82"/>
    <mergeCell ref="E85:G85"/>
    <mergeCell ref="E86:G86"/>
    <mergeCell ref="E87:G87"/>
    <mergeCell ref="F88:G88"/>
    <mergeCell ref="B137:B144"/>
    <mergeCell ref="C137:C144"/>
    <mergeCell ref="F110:G110"/>
    <mergeCell ref="B111:B112"/>
    <mergeCell ref="E114:G114"/>
    <mergeCell ref="F115:G115"/>
    <mergeCell ref="E125:G125"/>
    <mergeCell ref="F126:G126"/>
    <mergeCell ref="B9:B83"/>
    <mergeCell ref="E9:G9"/>
    <mergeCell ref="C10:C17"/>
    <mergeCell ref="F10:G10"/>
    <mergeCell ref="C18:C34"/>
    <mergeCell ref="F18:G18"/>
    <mergeCell ref="C35:C58"/>
    <mergeCell ref="F35:G35"/>
    <mergeCell ref="F47:G47"/>
    <mergeCell ref="C59:C80"/>
    <mergeCell ref="F59:G59"/>
    <mergeCell ref="F68:G68"/>
    <mergeCell ref="F73:G73"/>
    <mergeCell ref="A1:J1"/>
    <mergeCell ref="A2:J2"/>
    <mergeCell ref="A3:J3"/>
    <mergeCell ref="A5:A7"/>
    <mergeCell ref="B5:B7"/>
    <mergeCell ref="C5:C7"/>
    <mergeCell ref="D5:D7"/>
    <mergeCell ref="E5:G7"/>
    <mergeCell ref="H5:H7"/>
    <mergeCell ref="I5:J5"/>
  </mergeCells>
  <pageMargins left="0.2" right="0.45" top="0.75" bottom="0.75" header="0.3" footer="0.3"/>
  <pageSetup paperSize="5" scale="5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M19"/>
  <sheetViews>
    <sheetView workbookViewId="0">
      <selection activeCell="M14" sqref="M14:M16"/>
    </sheetView>
  </sheetViews>
  <sheetFormatPr defaultRowHeight="15" x14ac:dyDescent="0.25"/>
  <cols>
    <col min="6" max="6" width="22.28515625" customWidth="1"/>
    <col min="7" max="7" width="4.28515625" customWidth="1"/>
    <col min="8" max="8" width="11.42578125" customWidth="1"/>
    <col min="9" max="9" width="4.7109375" customWidth="1"/>
    <col min="10" max="10" width="11.85546875" customWidth="1"/>
    <col min="11" max="11" width="12.7109375" customWidth="1"/>
    <col min="13" max="13" width="13.7109375" customWidth="1"/>
  </cols>
  <sheetData>
    <row r="4" spans="6:13" ht="30.75" thickBot="1" x14ac:dyDescent="0.3">
      <c r="G4" t="s">
        <v>436</v>
      </c>
      <c r="H4" s="46" t="s">
        <v>437</v>
      </c>
      <c r="I4" s="46" t="s">
        <v>438</v>
      </c>
      <c r="J4" s="46" t="s">
        <v>439</v>
      </c>
      <c r="K4" s="47"/>
      <c r="L4" s="48" t="s">
        <v>440</v>
      </c>
    </row>
    <row r="5" spans="6:13" ht="15.75" thickBot="1" x14ac:dyDescent="0.3">
      <c r="F5" s="66" t="s">
        <v>441</v>
      </c>
      <c r="G5" s="67">
        <v>1</v>
      </c>
      <c r="H5" s="68">
        <v>600000</v>
      </c>
      <c r="I5" s="67">
        <v>5</v>
      </c>
      <c r="J5" s="68">
        <f>H5*I5</f>
        <v>3000000</v>
      </c>
      <c r="K5" s="69">
        <v>3000000</v>
      </c>
      <c r="L5" s="68">
        <v>23</v>
      </c>
      <c r="M5" s="70">
        <f>SUM(K5*L5)</f>
        <v>69000000</v>
      </c>
    </row>
    <row r="6" spans="6:13" ht="15.75" thickBot="1" x14ac:dyDescent="0.3">
      <c r="F6" s="66" t="s">
        <v>442</v>
      </c>
      <c r="G6" s="67">
        <v>1</v>
      </c>
      <c r="H6" s="68">
        <v>500000</v>
      </c>
      <c r="I6" s="67">
        <v>5</v>
      </c>
      <c r="J6" s="68">
        <f t="shared" ref="J6:J16" si="0">H6*I6</f>
        <v>2500000</v>
      </c>
      <c r="K6" s="69">
        <v>2500000</v>
      </c>
      <c r="L6" s="68">
        <v>16</v>
      </c>
      <c r="M6" s="70">
        <f t="shared" ref="M6:M15" si="1">SUM(K6*L6)</f>
        <v>40000000</v>
      </c>
    </row>
    <row r="7" spans="6:13" x14ac:dyDescent="0.25">
      <c r="F7" s="51" t="s">
        <v>443</v>
      </c>
      <c r="G7" s="52">
        <v>1</v>
      </c>
      <c r="H7" s="53">
        <v>475000</v>
      </c>
      <c r="I7" s="52">
        <v>5</v>
      </c>
      <c r="J7" s="53">
        <f t="shared" si="0"/>
        <v>2375000</v>
      </c>
      <c r="K7" s="54">
        <v>2375000</v>
      </c>
      <c r="L7" s="53">
        <v>6</v>
      </c>
      <c r="M7" s="55">
        <f t="shared" si="1"/>
        <v>14250000</v>
      </c>
    </row>
    <row r="8" spans="6:13" ht="15.75" thickBot="1" x14ac:dyDescent="0.3">
      <c r="F8" s="61" t="s">
        <v>444</v>
      </c>
      <c r="G8" s="62">
        <v>1</v>
      </c>
      <c r="H8" s="63">
        <v>475000</v>
      </c>
      <c r="I8" s="62">
        <v>5</v>
      </c>
      <c r="J8" s="63">
        <f t="shared" si="0"/>
        <v>2375000</v>
      </c>
      <c r="K8" s="64">
        <v>2375000</v>
      </c>
      <c r="L8" s="63">
        <v>5</v>
      </c>
      <c r="M8" s="65">
        <f t="shared" si="1"/>
        <v>11875000</v>
      </c>
    </row>
    <row r="9" spans="6:13" x14ac:dyDescent="0.25">
      <c r="F9" s="51" t="s">
        <v>445</v>
      </c>
      <c r="G9" s="52">
        <v>1</v>
      </c>
      <c r="H9" s="53">
        <v>475000</v>
      </c>
      <c r="I9" s="52">
        <v>5</v>
      </c>
      <c r="J9" s="53">
        <v>2250000</v>
      </c>
      <c r="K9" s="54">
        <v>2250000</v>
      </c>
      <c r="L9" s="53">
        <v>8</v>
      </c>
      <c r="M9" s="55">
        <f t="shared" si="1"/>
        <v>18000000</v>
      </c>
    </row>
    <row r="10" spans="6:13" ht="15.75" thickBot="1" x14ac:dyDescent="0.3">
      <c r="F10" s="61" t="s">
        <v>446</v>
      </c>
      <c r="G10" s="62">
        <v>1</v>
      </c>
      <c r="H10" s="63">
        <v>475000</v>
      </c>
      <c r="I10" s="62">
        <v>5</v>
      </c>
      <c r="J10" s="63">
        <v>2250000</v>
      </c>
      <c r="K10" s="64">
        <v>2250000</v>
      </c>
      <c r="L10" s="63">
        <v>9</v>
      </c>
      <c r="M10" s="65">
        <f t="shared" si="1"/>
        <v>20250000</v>
      </c>
    </row>
    <row r="11" spans="6:13" x14ac:dyDescent="0.25">
      <c r="F11" s="51" t="s">
        <v>447</v>
      </c>
      <c r="G11" s="52">
        <v>1</v>
      </c>
      <c r="H11" s="53">
        <v>400000</v>
      </c>
      <c r="I11" s="52">
        <v>5</v>
      </c>
      <c r="J11" s="53">
        <f t="shared" si="0"/>
        <v>2000000</v>
      </c>
      <c r="K11" s="54">
        <v>2000000</v>
      </c>
      <c r="L11" s="53">
        <v>4</v>
      </c>
      <c r="M11" s="55">
        <f t="shared" si="1"/>
        <v>8000000</v>
      </c>
    </row>
    <row r="12" spans="6:13" x14ac:dyDescent="0.25">
      <c r="F12" s="56" t="s">
        <v>448</v>
      </c>
      <c r="G12" s="57">
        <v>1</v>
      </c>
      <c r="H12" s="58">
        <v>400000</v>
      </c>
      <c r="I12" s="57">
        <v>5</v>
      </c>
      <c r="J12" s="58">
        <f t="shared" si="0"/>
        <v>2000000</v>
      </c>
      <c r="K12" s="59">
        <v>2000000</v>
      </c>
      <c r="L12" s="58">
        <v>0</v>
      </c>
      <c r="M12" s="60">
        <f t="shared" si="1"/>
        <v>0</v>
      </c>
    </row>
    <row r="13" spans="6:13" ht="15.75" thickBot="1" x14ac:dyDescent="0.3">
      <c r="F13" s="61" t="s">
        <v>449</v>
      </c>
      <c r="G13" s="62">
        <v>1</v>
      </c>
      <c r="H13" s="63">
        <v>400000</v>
      </c>
      <c r="I13" s="62">
        <v>5</v>
      </c>
      <c r="J13" s="63">
        <f t="shared" si="0"/>
        <v>2000000</v>
      </c>
      <c r="K13" s="64">
        <v>2000000</v>
      </c>
      <c r="L13" s="63">
        <v>2</v>
      </c>
      <c r="M13" s="65">
        <f t="shared" si="1"/>
        <v>4000000</v>
      </c>
    </row>
    <row r="14" spans="6:13" x14ac:dyDescent="0.25">
      <c r="F14" s="51" t="s">
        <v>450</v>
      </c>
      <c r="G14" s="52">
        <v>1</v>
      </c>
      <c r="H14" s="53">
        <v>375000</v>
      </c>
      <c r="I14" s="52">
        <v>5</v>
      </c>
      <c r="J14" s="53">
        <f t="shared" si="0"/>
        <v>1875000</v>
      </c>
      <c r="K14" s="54">
        <v>1875000</v>
      </c>
      <c r="L14" s="53">
        <v>3</v>
      </c>
      <c r="M14" s="55">
        <f t="shared" si="1"/>
        <v>5625000</v>
      </c>
    </row>
    <row r="15" spans="6:13" x14ac:dyDescent="0.25">
      <c r="F15" s="56" t="s">
        <v>451</v>
      </c>
      <c r="G15" s="57">
        <v>1</v>
      </c>
      <c r="H15" s="58">
        <v>375000</v>
      </c>
      <c r="I15" s="57">
        <v>5</v>
      </c>
      <c r="J15" s="58">
        <f t="shared" si="0"/>
        <v>1875000</v>
      </c>
      <c r="K15" s="59">
        <v>1875000</v>
      </c>
      <c r="L15" s="58">
        <v>3</v>
      </c>
      <c r="M15" s="60">
        <f t="shared" si="1"/>
        <v>5625000</v>
      </c>
    </row>
    <row r="16" spans="6:13" ht="15.75" thickBot="1" x14ac:dyDescent="0.3">
      <c r="F16" s="61" t="s">
        <v>452</v>
      </c>
      <c r="G16" s="62">
        <v>10</v>
      </c>
      <c r="H16" s="63">
        <v>375000</v>
      </c>
      <c r="I16" s="62">
        <v>5</v>
      </c>
      <c r="J16" s="63">
        <f t="shared" si="0"/>
        <v>1875000</v>
      </c>
      <c r="K16" s="64">
        <v>1875000</v>
      </c>
      <c r="L16" s="63">
        <v>2</v>
      </c>
      <c r="M16" s="65">
        <f>SUM(K16*L16)</f>
        <v>3750000</v>
      </c>
    </row>
    <row r="17" spans="13:13" x14ac:dyDescent="0.25">
      <c r="M17" s="49">
        <f>SUM(M5:M16)</f>
        <v>200375000</v>
      </c>
    </row>
    <row r="18" spans="13:13" x14ac:dyDescent="0.25">
      <c r="M18" s="50">
        <v>200375000</v>
      </c>
    </row>
    <row r="19" spans="13:13" x14ac:dyDescent="0.25">
      <c r="M19" s="49">
        <f>M18-M17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2:F79"/>
  <sheetViews>
    <sheetView topLeftCell="A43" zoomScale="90" zoomScaleNormal="90" workbookViewId="0">
      <selection activeCell="J81" sqref="J81"/>
    </sheetView>
  </sheetViews>
  <sheetFormatPr defaultRowHeight="12.75" x14ac:dyDescent="0.25"/>
  <cols>
    <col min="1" max="1" width="9.140625" style="32"/>
    <col min="2" max="2" width="15.85546875" style="112" customWidth="1"/>
    <col min="3" max="3" width="4.140625" style="32" customWidth="1"/>
    <col min="4" max="4" width="3.5703125" style="32" customWidth="1"/>
    <col min="5" max="5" width="33" style="113" customWidth="1"/>
    <col min="6" max="6" width="13" style="32" customWidth="1"/>
    <col min="7" max="16384" width="9.140625" style="32"/>
  </cols>
  <sheetData>
    <row r="2" spans="1:6" ht="23.25" customHeight="1" x14ac:dyDescent="0.25">
      <c r="A2" s="159" t="s">
        <v>91</v>
      </c>
      <c r="B2" s="159" t="s">
        <v>93</v>
      </c>
      <c r="C2" s="159" t="s">
        <v>9</v>
      </c>
      <c r="D2" s="159"/>
      <c r="E2" s="159"/>
      <c r="F2" s="127" t="s">
        <v>485</v>
      </c>
    </row>
    <row r="3" spans="1:6" ht="15" customHeight="1" x14ac:dyDescent="0.25">
      <c r="A3" s="159"/>
      <c r="B3" s="159"/>
      <c r="C3" s="159"/>
      <c r="D3" s="159"/>
      <c r="E3" s="159"/>
      <c r="F3" s="131" t="s">
        <v>0</v>
      </c>
    </row>
    <row r="4" spans="1:6" ht="38.25" customHeight="1" x14ac:dyDescent="0.25">
      <c r="A4" s="128"/>
      <c r="B4" s="129" t="s">
        <v>96</v>
      </c>
      <c r="C4" s="203" t="s">
        <v>13</v>
      </c>
      <c r="D4" s="204"/>
      <c r="E4" s="205"/>
      <c r="F4" s="130"/>
    </row>
    <row r="5" spans="1:6" ht="26.25" customHeight="1" x14ac:dyDescent="0.25">
      <c r="A5" s="86"/>
      <c r="B5" s="79" t="s">
        <v>101</v>
      </c>
      <c r="C5" s="114"/>
      <c r="D5" s="155" t="s">
        <v>14</v>
      </c>
      <c r="E5" s="155"/>
      <c r="F5" s="31"/>
    </row>
    <row r="6" spans="1:6" ht="45.75" customHeight="1" x14ac:dyDescent="0.25">
      <c r="A6" s="86"/>
      <c r="B6" s="79" t="s">
        <v>107</v>
      </c>
      <c r="C6" s="114"/>
      <c r="D6" s="117"/>
      <c r="E6" s="114" t="s">
        <v>16</v>
      </c>
      <c r="F6" s="31">
        <f>'PPAS 2023 (rincian belanja)'!J12</f>
        <v>4700000</v>
      </c>
    </row>
    <row r="7" spans="1:6" ht="25.5" x14ac:dyDescent="0.25">
      <c r="A7" s="86"/>
      <c r="B7" s="79" t="s">
        <v>109</v>
      </c>
      <c r="C7" s="114"/>
      <c r="D7" s="117"/>
      <c r="E7" s="114" t="s">
        <v>18</v>
      </c>
      <c r="F7" s="31">
        <f>'PPAS 2023 (rincian belanja)'!J13</f>
        <v>4700000</v>
      </c>
    </row>
    <row r="8" spans="1:6" ht="45" customHeight="1" x14ac:dyDescent="0.25">
      <c r="A8" s="86"/>
      <c r="B8" s="79" t="s">
        <v>111</v>
      </c>
      <c r="C8" s="114"/>
      <c r="D8" s="117"/>
      <c r="E8" s="114" t="s">
        <v>19</v>
      </c>
      <c r="F8" s="31">
        <f>'PPAS 2023 (rincian belanja)'!J14</f>
        <v>4700000</v>
      </c>
    </row>
    <row r="9" spans="1:6" ht="25.5" x14ac:dyDescent="0.25">
      <c r="A9" s="86"/>
      <c r="B9" s="79" t="s">
        <v>113</v>
      </c>
      <c r="C9" s="114"/>
      <c r="D9" s="117"/>
      <c r="E9" s="114" t="s">
        <v>20</v>
      </c>
      <c r="F9" s="31">
        <f>'PPAS 2023 (rincian belanja)'!J15</f>
        <v>4700000</v>
      </c>
    </row>
    <row r="10" spans="1:6" ht="38.25" x14ac:dyDescent="0.25">
      <c r="A10" s="86"/>
      <c r="B10" s="79" t="s">
        <v>115</v>
      </c>
      <c r="C10" s="114"/>
      <c r="D10" s="117"/>
      <c r="E10" s="114" t="s">
        <v>21</v>
      </c>
      <c r="F10" s="31">
        <f>'PPAS 2023 (rincian belanja)'!J16</f>
        <v>7575000</v>
      </c>
    </row>
    <row r="11" spans="1:6" ht="25.5" x14ac:dyDescent="0.25">
      <c r="A11" s="86"/>
      <c r="B11" s="79" t="s">
        <v>123</v>
      </c>
      <c r="C11" s="114"/>
      <c r="D11" s="117"/>
      <c r="E11" s="114" t="s">
        <v>24</v>
      </c>
      <c r="F11" s="31">
        <f>'PPAS 2023 (rincian belanja)'!J19</f>
        <v>950166764</v>
      </c>
    </row>
    <row r="12" spans="1:6" ht="38.25" x14ac:dyDescent="0.25">
      <c r="A12" s="86"/>
      <c r="B12" s="79" t="s">
        <v>134</v>
      </c>
      <c r="C12" s="114"/>
      <c r="D12" s="117"/>
      <c r="E12" s="114" t="s">
        <v>25</v>
      </c>
      <c r="F12" s="31">
        <f>'PPAS 2023 (rincian belanja)'!J23</f>
        <v>12925000</v>
      </c>
    </row>
    <row r="13" spans="1:6" ht="51" x14ac:dyDescent="0.25">
      <c r="A13" s="86"/>
      <c r="B13" s="79" t="s">
        <v>138</v>
      </c>
      <c r="C13" s="114"/>
      <c r="D13" s="117"/>
      <c r="E13" s="114" t="s">
        <v>27</v>
      </c>
      <c r="F13" s="31">
        <f>'PPAS 2023 (rincian belanja)'!J25</f>
        <v>25145000</v>
      </c>
    </row>
    <row r="14" spans="1:6" ht="26.25" customHeight="1" x14ac:dyDescent="0.25">
      <c r="A14" s="86"/>
      <c r="B14" s="79" t="s">
        <v>143</v>
      </c>
      <c r="C14" s="114"/>
      <c r="D14" s="201" t="s">
        <v>29</v>
      </c>
      <c r="E14" s="202"/>
      <c r="F14" s="31"/>
    </row>
    <row r="15" spans="1:6" ht="38.25" x14ac:dyDescent="0.25">
      <c r="A15" s="86"/>
      <c r="B15" s="79" t="s">
        <v>157</v>
      </c>
      <c r="C15" s="114"/>
      <c r="D15" s="117"/>
      <c r="E15" s="114" t="s">
        <v>30</v>
      </c>
      <c r="F15" s="31">
        <f>'PPAS 2023 (rincian belanja)'!J32</f>
        <v>8450000</v>
      </c>
    </row>
    <row r="16" spans="1:6" ht="26.25" customHeight="1" x14ac:dyDescent="0.25">
      <c r="A16" s="86"/>
      <c r="B16" s="79" t="s">
        <v>166</v>
      </c>
      <c r="C16" s="114"/>
      <c r="D16" s="155" t="s">
        <v>31</v>
      </c>
      <c r="E16" s="155"/>
      <c r="F16" s="31"/>
    </row>
    <row r="17" spans="1:6" ht="25.5" x14ac:dyDescent="0.25">
      <c r="A17" s="86"/>
      <c r="B17" s="79" t="s">
        <v>175</v>
      </c>
      <c r="C17" s="114"/>
      <c r="D17" s="117"/>
      <c r="E17" s="114" t="s">
        <v>34</v>
      </c>
      <c r="F17" s="31">
        <f>'PPAS 2023 (rincian belanja)'!J39</f>
        <v>7575000</v>
      </c>
    </row>
    <row r="18" spans="1:6" ht="24.75" customHeight="1" x14ac:dyDescent="0.25">
      <c r="A18" s="86"/>
      <c r="B18" s="79" t="s">
        <v>196</v>
      </c>
      <c r="C18" s="114"/>
      <c r="D18" s="155" t="s">
        <v>37</v>
      </c>
      <c r="E18" s="155"/>
      <c r="F18" s="31"/>
    </row>
    <row r="19" spans="1:6" ht="38.25" x14ac:dyDescent="0.25">
      <c r="A19" s="86"/>
      <c r="B19" s="79" t="s">
        <v>198</v>
      </c>
      <c r="C19" s="114"/>
      <c r="D19" s="117"/>
      <c r="E19" s="114" t="s">
        <v>38</v>
      </c>
      <c r="F19" s="31">
        <f>'PPAS 2023 (rincian belanja)'!J48</f>
        <v>2000000</v>
      </c>
    </row>
    <row r="20" spans="1:6" ht="25.5" x14ac:dyDescent="0.25">
      <c r="A20" s="86"/>
      <c r="B20" s="79" t="s">
        <v>200</v>
      </c>
      <c r="C20" s="114"/>
      <c r="D20" s="117"/>
      <c r="E20" s="114" t="s">
        <v>39</v>
      </c>
      <c r="F20" s="31">
        <f>'PPAS 2023 (rincian belanja)'!J49</f>
        <v>16000000</v>
      </c>
    </row>
    <row r="21" spans="1:6" x14ac:dyDescent="0.25">
      <c r="A21" s="86"/>
      <c r="B21" s="79" t="s">
        <v>205</v>
      </c>
      <c r="C21" s="114"/>
      <c r="D21" s="117"/>
      <c r="E21" s="114" t="s">
        <v>40</v>
      </c>
      <c r="F21" s="31">
        <f>'PPAS 2023 (rincian belanja)'!J51</f>
        <v>22512388</v>
      </c>
    </row>
    <row r="22" spans="1:6" ht="25.5" x14ac:dyDescent="0.25">
      <c r="A22" s="86"/>
      <c r="B22" s="79" t="s">
        <v>207</v>
      </c>
      <c r="C22" s="114"/>
      <c r="D22" s="117"/>
      <c r="E22" s="114" t="s">
        <v>41</v>
      </c>
      <c r="F22" s="31">
        <f>'PPAS 2023 (rincian belanja)'!J52</f>
        <v>6500000</v>
      </c>
    </row>
    <row r="23" spans="1:6" ht="38.25" customHeight="1" x14ac:dyDescent="0.25">
      <c r="A23" s="86"/>
      <c r="B23" s="79" t="s">
        <v>209</v>
      </c>
      <c r="C23" s="114"/>
      <c r="D23" s="117"/>
      <c r="E23" s="114" t="s">
        <v>7</v>
      </c>
      <c r="F23" s="31">
        <f>'PPAS 2023 (rincian belanja)'!J53</f>
        <v>4000000</v>
      </c>
    </row>
    <row r="24" spans="1:6" x14ac:dyDescent="0.25">
      <c r="A24" s="86"/>
      <c r="B24" s="79" t="s">
        <v>214</v>
      </c>
      <c r="C24" s="114"/>
      <c r="D24" s="117"/>
      <c r="E24" s="114" t="s">
        <v>42</v>
      </c>
      <c r="F24" s="31">
        <f>'PPAS 2023 (rincian belanja)'!J55</f>
        <v>24780000</v>
      </c>
    </row>
    <row r="25" spans="1:6" ht="25.5" x14ac:dyDescent="0.25">
      <c r="A25" s="86"/>
      <c r="B25" s="79" t="s">
        <v>216</v>
      </c>
      <c r="C25" s="114"/>
      <c r="D25" s="117"/>
      <c r="E25" s="114" t="s">
        <v>43</v>
      </c>
      <c r="F25" s="31">
        <f>'PPAS 2023 (rincian belanja)'!J56</f>
        <v>164750000</v>
      </c>
    </row>
    <row r="26" spans="1:6" ht="24.75" customHeight="1" x14ac:dyDescent="0.25">
      <c r="A26" s="86"/>
      <c r="B26" s="79" t="s">
        <v>224</v>
      </c>
      <c r="C26" s="114"/>
      <c r="D26" s="155" t="s">
        <v>44</v>
      </c>
      <c r="E26" s="155"/>
      <c r="F26" s="31"/>
    </row>
    <row r="27" spans="1:6" ht="38.25" x14ac:dyDescent="0.25">
      <c r="A27" s="86"/>
      <c r="B27" s="79" t="s">
        <v>243</v>
      </c>
      <c r="C27" s="114"/>
      <c r="D27" s="117"/>
      <c r="E27" s="114" t="s">
        <v>46</v>
      </c>
      <c r="F27" s="31">
        <f>'PPAS 2023 (rincian belanja)'!J66</f>
        <v>15000000</v>
      </c>
    </row>
    <row r="28" spans="1:6" ht="24.75" customHeight="1" x14ac:dyDescent="0.25">
      <c r="A28" s="86"/>
      <c r="B28" s="79" t="s">
        <v>247</v>
      </c>
      <c r="C28" s="114"/>
      <c r="D28" s="155" t="s">
        <v>48</v>
      </c>
      <c r="E28" s="155"/>
      <c r="F28" s="31"/>
    </row>
    <row r="29" spans="1:6" ht="39" customHeight="1" x14ac:dyDescent="0.25">
      <c r="A29" s="86"/>
      <c r="B29" s="79" t="s">
        <v>254</v>
      </c>
      <c r="C29" s="114"/>
      <c r="D29" s="117"/>
      <c r="E29" s="114" t="s">
        <v>49</v>
      </c>
      <c r="F29" s="31">
        <f>'PPAS 2023 (rincian belanja)'!J71</f>
        <v>15000000</v>
      </c>
    </row>
    <row r="30" spans="1:6" ht="25.5" x14ac:dyDescent="0.25">
      <c r="A30" s="86"/>
      <c r="B30" s="79" t="s">
        <v>256</v>
      </c>
      <c r="C30" s="114"/>
      <c r="D30" s="117"/>
      <c r="E30" s="114" t="s">
        <v>50</v>
      </c>
      <c r="F30" s="31">
        <f>'PPAS 2023 (rincian belanja)'!J72</f>
        <v>57055200</v>
      </c>
    </row>
    <row r="31" spans="1:6" ht="24.75" customHeight="1" x14ac:dyDescent="0.25">
      <c r="A31" s="86"/>
      <c r="B31" s="79" t="s">
        <v>258</v>
      </c>
      <c r="C31" s="114"/>
      <c r="D31" s="155" t="s">
        <v>51</v>
      </c>
      <c r="E31" s="155"/>
      <c r="F31" s="31"/>
    </row>
    <row r="32" spans="1:6" ht="25.5" x14ac:dyDescent="0.25">
      <c r="A32" s="86"/>
      <c r="B32" s="79" t="s">
        <v>263</v>
      </c>
      <c r="C32" s="114"/>
      <c r="D32" s="117"/>
      <c r="E32" s="114" t="s">
        <v>52</v>
      </c>
      <c r="F32" s="31">
        <f>'PPAS 2023 (rincian belanja)'!J75</f>
        <v>44630000</v>
      </c>
    </row>
    <row r="33" spans="1:6" ht="25.5" x14ac:dyDescent="0.25">
      <c r="A33" s="86"/>
      <c r="B33" s="79" t="s">
        <v>270</v>
      </c>
      <c r="C33" s="114"/>
      <c r="D33" s="117"/>
      <c r="E33" s="114" t="s">
        <v>54</v>
      </c>
      <c r="F33" s="31">
        <f>'PPAS 2023 (rincian belanja)'!J78</f>
        <v>190000000</v>
      </c>
    </row>
    <row r="34" spans="1:6" x14ac:dyDescent="0.25">
      <c r="A34" s="86"/>
      <c r="B34" s="79">
        <v>7</v>
      </c>
      <c r="C34" s="155" t="s">
        <v>57</v>
      </c>
      <c r="D34" s="155"/>
      <c r="E34" s="155"/>
      <c r="F34" s="31"/>
    </row>
    <row r="35" spans="1:6" x14ac:dyDescent="0.25">
      <c r="A35" s="86"/>
      <c r="B35" s="79">
        <v>7.01</v>
      </c>
      <c r="C35" s="155" t="s">
        <v>58</v>
      </c>
      <c r="D35" s="155"/>
      <c r="E35" s="155"/>
      <c r="F35" s="31"/>
    </row>
    <row r="36" spans="1:6" ht="25.5" customHeight="1" x14ac:dyDescent="0.25">
      <c r="A36" s="86"/>
      <c r="B36" s="79" t="s">
        <v>283</v>
      </c>
      <c r="C36" s="155" t="s">
        <v>59</v>
      </c>
      <c r="D36" s="155"/>
      <c r="E36" s="155"/>
      <c r="F36" s="31"/>
    </row>
    <row r="37" spans="1:6" ht="27" customHeight="1" x14ac:dyDescent="0.25">
      <c r="A37" s="86"/>
      <c r="B37" s="79" t="s">
        <v>316</v>
      </c>
      <c r="C37" s="114"/>
      <c r="D37" s="155" t="s">
        <v>62</v>
      </c>
      <c r="E37" s="155"/>
      <c r="F37" s="31"/>
    </row>
    <row r="38" spans="1:6" ht="38.25" customHeight="1" x14ac:dyDescent="0.25">
      <c r="A38" s="86"/>
      <c r="B38" s="79" t="s">
        <v>324</v>
      </c>
      <c r="C38" s="114"/>
      <c r="D38" s="117"/>
      <c r="E38" s="114" t="s">
        <v>63</v>
      </c>
      <c r="F38" s="28">
        <f>'PPAS 2023 (rincian belanja)'!J101</f>
        <v>10000000</v>
      </c>
    </row>
    <row r="39" spans="1:6" x14ac:dyDescent="0.25">
      <c r="A39" s="86"/>
      <c r="B39" s="79"/>
      <c r="C39" s="114"/>
      <c r="D39" s="117"/>
      <c r="E39" s="117"/>
      <c r="F39" s="28"/>
    </row>
    <row r="40" spans="1:6" ht="24.75" customHeight="1" x14ac:dyDescent="0.25">
      <c r="A40" s="86"/>
      <c r="B40" s="79" t="s">
        <v>326</v>
      </c>
      <c r="C40" s="165" t="s">
        <v>64</v>
      </c>
      <c r="D40" s="166"/>
      <c r="E40" s="167"/>
      <c r="F40" s="28"/>
    </row>
    <row r="41" spans="1:6" ht="16.5" customHeight="1" x14ac:dyDescent="0.25">
      <c r="A41" s="86"/>
      <c r="B41" s="79" t="s">
        <v>328</v>
      </c>
      <c r="C41" s="114"/>
      <c r="D41" s="91" t="s">
        <v>65</v>
      </c>
      <c r="E41" s="92"/>
      <c r="F41" s="28"/>
    </row>
    <row r="42" spans="1:6" ht="39" customHeight="1" x14ac:dyDescent="0.25">
      <c r="A42" s="86"/>
      <c r="B42" s="79" t="s">
        <v>331</v>
      </c>
      <c r="C42" s="114"/>
      <c r="D42" s="117"/>
      <c r="E42" s="80" t="s">
        <v>66</v>
      </c>
      <c r="F42" s="28">
        <f>'PPAS 2023 (rincian belanja)'!J105</f>
        <v>9000000</v>
      </c>
    </row>
    <row r="43" spans="1:6" ht="59.25" customHeight="1" x14ac:dyDescent="0.25">
      <c r="A43" s="86"/>
      <c r="B43" s="79" t="s">
        <v>332</v>
      </c>
      <c r="C43" s="114"/>
      <c r="D43" s="117"/>
      <c r="E43" s="80" t="s">
        <v>67</v>
      </c>
      <c r="F43" s="28">
        <f>'PPAS 2023 (rincian belanja)'!J106</f>
        <v>24000000</v>
      </c>
    </row>
    <row r="44" spans="1:6" ht="24.75" customHeight="1" x14ac:dyDescent="0.25">
      <c r="A44" s="86"/>
      <c r="B44" s="79" t="s">
        <v>334</v>
      </c>
      <c r="C44" s="114"/>
      <c r="D44" s="117"/>
      <c r="E44" s="80" t="s">
        <v>68</v>
      </c>
      <c r="F44" s="28">
        <v>10000000</v>
      </c>
    </row>
    <row r="45" spans="1:6" x14ac:dyDescent="0.25">
      <c r="A45" s="86"/>
      <c r="B45" s="79"/>
      <c r="C45" s="114"/>
      <c r="D45" s="117"/>
      <c r="E45" s="80"/>
      <c r="F45" s="31"/>
    </row>
    <row r="46" spans="1:6" ht="24.75" customHeight="1" x14ac:dyDescent="0.25">
      <c r="A46" s="86"/>
      <c r="B46" s="79" t="s">
        <v>336</v>
      </c>
      <c r="C46" s="165" t="s">
        <v>69</v>
      </c>
      <c r="D46" s="166"/>
      <c r="E46" s="167"/>
      <c r="F46" s="31"/>
    </row>
    <row r="47" spans="1:6" ht="27.75" customHeight="1" x14ac:dyDescent="0.25">
      <c r="A47" s="86"/>
      <c r="B47" s="79" t="s">
        <v>338</v>
      </c>
      <c r="C47" s="87"/>
      <c r="D47" s="165" t="s">
        <v>70</v>
      </c>
      <c r="E47" s="167"/>
      <c r="F47" s="31"/>
    </row>
    <row r="48" spans="1:6" ht="63.75" x14ac:dyDescent="0.25">
      <c r="A48" s="86"/>
      <c r="B48" s="79" t="s">
        <v>342</v>
      </c>
      <c r="C48" s="114"/>
      <c r="D48" s="117"/>
      <c r="E48" s="80" t="s">
        <v>71</v>
      </c>
      <c r="F48" s="31">
        <f>'PPAS 2023 (rincian belanja)'!J111</f>
        <v>9000000</v>
      </c>
    </row>
    <row r="49" spans="1:6" ht="38.25" customHeight="1" x14ac:dyDescent="0.25">
      <c r="A49" s="86"/>
      <c r="B49" s="79" t="s">
        <v>345</v>
      </c>
      <c r="C49" s="114"/>
      <c r="D49" s="117"/>
      <c r="E49" s="80" t="s">
        <v>72</v>
      </c>
      <c r="F49" s="31">
        <f>'PPAS 2023 (rincian belanja)'!J112</f>
        <v>12280000</v>
      </c>
    </row>
    <row r="50" spans="1:6" x14ac:dyDescent="0.25">
      <c r="A50" s="96"/>
      <c r="B50" s="97"/>
      <c r="C50" s="98"/>
      <c r="D50" s="99"/>
      <c r="E50" s="100"/>
      <c r="F50" s="29"/>
    </row>
    <row r="51" spans="1:6" ht="27.75" customHeight="1" x14ac:dyDescent="0.25">
      <c r="A51" s="86"/>
      <c r="B51" s="79" t="s">
        <v>347</v>
      </c>
      <c r="C51" s="165" t="s">
        <v>73</v>
      </c>
      <c r="D51" s="166"/>
      <c r="E51" s="167"/>
      <c r="F51" s="30"/>
    </row>
    <row r="52" spans="1:6" ht="28.5" customHeight="1" x14ac:dyDescent="0.25">
      <c r="A52" s="86"/>
      <c r="B52" s="79" t="s">
        <v>349</v>
      </c>
      <c r="C52" s="114"/>
      <c r="D52" s="165" t="s">
        <v>74</v>
      </c>
      <c r="E52" s="167"/>
      <c r="F52" s="31"/>
    </row>
    <row r="53" spans="1:6" ht="109.5" customHeight="1" x14ac:dyDescent="0.25">
      <c r="A53" s="86"/>
      <c r="B53" s="79" t="s">
        <v>352</v>
      </c>
      <c r="C53" s="114"/>
      <c r="D53" s="117"/>
      <c r="E53" s="80" t="s">
        <v>75</v>
      </c>
      <c r="F53" s="31">
        <f>'PPAS 2023 (rincian belanja)'!J116</f>
        <v>40000000</v>
      </c>
    </row>
    <row r="54" spans="1:6" ht="42.75" customHeight="1" x14ac:dyDescent="0.25">
      <c r="A54" s="86"/>
      <c r="B54" s="79" t="s">
        <v>363</v>
      </c>
      <c r="C54" s="114"/>
      <c r="D54" s="117"/>
      <c r="E54" s="80" t="s">
        <v>364</v>
      </c>
      <c r="F54" s="31">
        <f>'PPAS 2023 (rincian belanja)'!J120</f>
        <v>7000000</v>
      </c>
    </row>
    <row r="55" spans="1:6" ht="38.25" customHeight="1" x14ac:dyDescent="0.25">
      <c r="A55" s="86"/>
      <c r="B55" s="79" t="s">
        <v>372</v>
      </c>
      <c r="C55" s="78"/>
      <c r="D55" s="78"/>
      <c r="E55" s="80" t="s">
        <v>79</v>
      </c>
      <c r="F55" s="31">
        <f>'PPAS 2023 (rincian belanja)'!J123</f>
        <v>7000000</v>
      </c>
    </row>
    <row r="56" spans="1:6" x14ac:dyDescent="0.25">
      <c r="A56" s="86"/>
      <c r="B56" s="79"/>
      <c r="C56" s="114"/>
      <c r="D56" s="117"/>
      <c r="E56" s="80"/>
      <c r="F56" s="31"/>
    </row>
    <row r="57" spans="1:6" ht="24.75" customHeight="1" x14ac:dyDescent="0.25">
      <c r="A57" s="86"/>
      <c r="B57" s="79" t="s">
        <v>374</v>
      </c>
      <c r="C57" s="165" t="s">
        <v>80</v>
      </c>
      <c r="D57" s="166"/>
      <c r="E57" s="167"/>
      <c r="F57" s="30"/>
    </row>
    <row r="58" spans="1:6" ht="23.25" customHeight="1" x14ac:dyDescent="0.25">
      <c r="A58" s="86"/>
      <c r="B58" s="79" t="s">
        <v>376</v>
      </c>
      <c r="C58" s="114"/>
      <c r="D58" s="165" t="s">
        <v>81</v>
      </c>
      <c r="E58" s="167"/>
      <c r="F58" s="31"/>
    </row>
    <row r="59" spans="1:6" ht="38.25" customHeight="1" x14ac:dyDescent="0.25">
      <c r="A59" s="86"/>
      <c r="B59" s="79" t="s">
        <v>382</v>
      </c>
      <c r="C59" s="114"/>
      <c r="D59" s="117"/>
      <c r="E59" s="80" t="s">
        <v>82</v>
      </c>
      <c r="F59" s="31">
        <f>'PPAS 2023 (rincian belanja)'!J128</f>
        <v>5000000</v>
      </c>
    </row>
    <row r="60" spans="1:6" ht="38.25" x14ac:dyDescent="0.25">
      <c r="A60" s="86"/>
      <c r="B60" s="79" t="s">
        <v>384</v>
      </c>
      <c r="C60" s="114"/>
      <c r="D60" s="117"/>
      <c r="E60" s="80" t="s">
        <v>83</v>
      </c>
      <c r="F60" s="31">
        <f>'PPAS 2023 (rincian belanja)'!J129</f>
        <v>7000000</v>
      </c>
    </row>
    <row r="61" spans="1:6" ht="38.25" customHeight="1" x14ac:dyDescent="0.25">
      <c r="A61" s="86"/>
      <c r="B61" s="79" t="s">
        <v>395</v>
      </c>
      <c r="C61" s="114"/>
      <c r="D61" s="117"/>
      <c r="E61" s="80" t="s">
        <v>84</v>
      </c>
      <c r="F61" s="31">
        <f>'PPAS 2023 (rincian belanja)'!J133</f>
        <v>5000000</v>
      </c>
    </row>
    <row r="62" spans="1:6" ht="38.25" x14ac:dyDescent="0.25">
      <c r="A62" s="86"/>
      <c r="B62" s="79" t="s">
        <v>400</v>
      </c>
      <c r="C62" s="114"/>
      <c r="D62" s="117"/>
      <c r="E62" s="80" t="s">
        <v>85</v>
      </c>
      <c r="F62" s="31">
        <f>'PPAS 2023 (rincian belanja)'!J135</f>
        <v>7000000</v>
      </c>
    </row>
    <row r="63" spans="1:6" ht="25.5" x14ac:dyDescent="0.25">
      <c r="A63" s="86"/>
      <c r="B63" s="79" t="s">
        <v>402</v>
      </c>
      <c r="C63" s="114"/>
      <c r="D63" s="117"/>
      <c r="E63" s="80" t="s">
        <v>86</v>
      </c>
      <c r="F63" s="31">
        <f>'PPAS 2023 (rincian belanja)'!J136</f>
        <v>6252000</v>
      </c>
    </row>
    <row r="64" spans="1:6" ht="38.25" customHeight="1" x14ac:dyDescent="0.25">
      <c r="A64" s="86"/>
      <c r="B64" s="79" t="s">
        <v>404</v>
      </c>
      <c r="C64" s="114"/>
      <c r="D64" s="117"/>
      <c r="E64" s="80" t="s">
        <v>87</v>
      </c>
      <c r="F64" s="31">
        <f>'PPAS 2023 (rincian belanja)'!J137</f>
        <v>7000000</v>
      </c>
    </row>
    <row r="65" spans="1:6" ht="25.5" x14ac:dyDescent="0.25">
      <c r="A65" s="86"/>
      <c r="B65" s="79" t="s">
        <v>408</v>
      </c>
      <c r="C65" s="114"/>
      <c r="D65" s="117"/>
      <c r="E65" s="80" t="s">
        <v>88</v>
      </c>
      <c r="F65" s="31">
        <f>'PPAS 2023 (rincian belanja)'!J139</f>
        <v>7000000</v>
      </c>
    </row>
    <row r="66" spans="1:6" ht="57" customHeight="1" x14ac:dyDescent="0.25">
      <c r="A66" s="86"/>
      <c r="B66" s="79" t="s">
        <v>413</v>
      </c>
      <c r="C66" s="114"/>
      <c r="D66" s="117"/>
      <c r="E66" s="80" t="s">
        <v>89</v>
      </c>
      <c r="F66" s="31">
        <f>'PPAS 2023 (rincian belanja)'!J141</f>
        <v>7000000</v>
      </c>
    </row>
    <row r="67" spans="1:6" ht="38.25" x14ac:dyDescent="0.25">
      <c r="A67" s="86"/>
      <c r="B67" s="79" t="s">
        <v>421</v>
      </c>
      <c r="C67" s="114"/>
      <c r="D67" s="117"/>
      <c r="E67" s="80" t="s">
        <v>90</v>
      </c>
      <c r="F67" s="31">
        <f>'PPAS 2023 (rincian belanja)'!J144</f>
        <v>7000000</v>
      </c>
    </row>
    <row r="68" spans="1:6" ht="15" customHeight="1" x14ac:dyDescent="0.25">
      <c r="A68" s="88"/>
      <c r="B68" s="79"/>
      <c r="C68" s="88"/>
      <c r="D68" s="88"/>
      <c r="E68" s="206">
        <v>1779396352</v>
      </c>
      <c r="F68" s="207"/>
    </row>
    <row r="70" spans="1:6" ht="15" customHeight="1" x14ac:dyDescent="0.25">
      <c r="F70" s="115"/>
    </row>
    <row r="71" spans="1:6" ht="15" customHeight="1" x14ac:dyDescent="0.25">
      <c r="F71" s="115"/>
    </row>
    <row r="72" spans="1:6" x14ac:dyDescent="0.25">
      <c r="F72" s="116"/>
    </row>
    <row r="77" spans="1:6" x14ac:dyDescent="0.25">
      <c r="F77" s="118"/>
    </row>
    <row r="79" spans="1:6" x14ac:dyDescent="0.25">
      <c r="F79" s="118"/>
    </row>
  </sheetData>
  <mergeCells count="23">
    <mergeCell ref="D37:E37"/>
    <mergeCell ref="C40:E40"/>
    <mergeCell ref="C46:E46"/>
    <mergeCell ref="C34:E34"/>
    <mergeCell ref="C35:E35"/>
    <mergeCell ref="C36:E36"/>
    <mergeCell ref="E68:F68"/>
    <mergeCell ref="D47:E47"/>
    <mergeCell ref="C51:E51"/>
    <mergeCell ref="D52:E52"/>
    <mergeCell ref="C57:E57"/>
    <mergeCell ref="D58:E58"/>
    <mergeCell ref="D28:E28"/>
    <mergeCell ref="D31:E31"/>
    <mergeCell ref="C2:E3"/>
    <mergeCell ref="B2:B3"/>
    <mergeCell ref="A2:A3"/>
    <mergeCell ref="D14:E14"/>
    <mergeCell ref="C4:E4"/>
    <mergeCell ref="D5:E5"/>
    <mergeCell ref="D16:E16"/>
    <mergeCell ref="D18:E18"/>
    <mergeCell ref="D26:E26"/>
  </mergeCells>
  <pageMargins left="0.2" right="0.45" top="0.75" bottom="0.75" header="0.3" footer="0.3"/>
  <pageSetup paperSize="5" scale="85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7"/>
  <sheetViews>
    <sheetView workbookViewId="0">
      <selection activeCell="C4" sqref="C4:L7"/>
    </sheetView>
  </sheetViews>
  <sheetFormatPr defaultRowHeight="15" x14ac:dyDescent="0.25"/>
  <cols>
    <col min="3" max="3" width="9.28515625" bestFit="1" customWidth="1"/>
    <col min="5" max="5" width="12.7109375" bestFit="1" customWidth="1"/>
    <col min="6" max="7" width="13.5703125" customWidth="1"/>
    <col min="8" max="8" width="12.7109375" customWidth="1"/>
    <col min="9" max="9" width="10.140625" bestFit="1" customWidth="1"/>
    <col min="10" max="10" width="9.28515625" bestFit="1" customWidth="1"/>
    <col min="11" max="11" width="11.5703125" customWidth="1"/>
    <col min="12" max="12" width="22.7109375" customWidth="1"/>
  </cols>
  <sheetData>
    <row r="4" spans="3:12" ht="15" customHeight="1" x14ac:dyDescent="0.25">
      <c r="C4" s="208" t="s">
        <v>91</v>
      </c>
      <c r="D4" s="208" t="s">
        <v>477</v>
      </c>
      <c r="E4" s="209" t="s">
        <v>478</v>
      </c>
      <c r="F4" s="210"/>
      <c r="G4" s="210" t="s">
        <v>479</v>
      </c>
      <c r="H4" s="211"/>
      <c r="I4" s="142" t="s">
        <v>480</v>
      </c>
      <c r="J4" s="143"/>
      <c r="K4" s="144"/>
      <c r="L4" s="208" t="s">
        <v>481</v>
      </c>
    </row>
    <row r="5" spans="3:12" x14ac:dyDescent="0.25">
      <c r="C5" s="208"/>
      <c r="D5" s="208"/>
      <c r="E5" s="120">
        <v>2021</v>
      </c>
      <c r="F5" s="120">
        <v>2022</v>
      </c>
      <c r="G5" s="120">
        <v>2021</v>
      </c>
      <c r="H5" s="120">
        <v>2022</v>
      </c>
      <c r="I5" s="120">
        <v>2022</v>
      </c>
      <c r="J5" s="120">
        <v>2023</v>
      </c>
      <c r="K5" s="120">
        <v>2024</v>
      </c>
      <c r="L5" s="208"/>
    </row>
    <row r="6" spans="3:12" x14ac:dyDescent="0.25"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3:12" ht="77.25" customHeight="1" x14ac:dyDescent="0.25">
      <c r="C7" s="122">
        <v>1</v>
      </c>
      <c r="D7" s="120" t="s">
        <v>482</v>
      </c>
      <c r="E7" s="123">
        <v>1689670</v>
      </c>
      <c r="F7" s="145">
        <v>1335771.3330000001</v>
      </c>
      <c r="G7" s="123" t="s">
        <v>484</v>
      </c>
      <c r="H7" s="123">
        <v>1335771333</v>
      </c>
      <c r="I7" s="123">
        <v>16000000</v>
      </c>
      <c r="J7" s="123">
        <v>1750000</v>
      </c>
      <c r="K7" s="123">
        <v>1850000</v>
      </c>
      <c r="L7" s="125" t="s">
        <v>483</v>
      </c>
    </row>
  </sheetData>
  <mergeCells count="5">
    <mergeCell ref="C4:C5"/>
    <mergeCell ref="D4:D5"/>
    <mergeCell ref="L4:L5"/>
    <mergeCell ref="E4:F4"/>
    <mergeCell ref="G4:H4"/>
  </mergeCells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33"/>
  </sheetPr>
  <dimension ref="A1:Q156"/>
  <sheetViews>
    <sheetView topLeftCell="K1" zoomScale="90" zoomScaleNormal="90" workbookViewId="0">
      <selection activeCell="O13" sqref="O13"/>
    </sheetView>
  </sheetViews>
  <sheetFormatPr defaultRowHeight="12.75" x14ac:dyDescent="0.25"/>
  <cols>
    <col min="1" max="1" width="9.140625" style="32"/>
    <col min="2" max="2" width="15.85546875" style="112" customWidth="1"/>
    <col min="3" max="3" width="4.140625" style="32" customWidth="1"/>
    <col min="4" max="4" width="3.5703125" style="32" customWidth="1"/>
    <col min="5" max="6" width="33" style="113" customWidth="1"/>
    <col min="7" max="12" width="31.85546875" style="32" customWidth="1"/>
    <col min="13" max="13" width="15.7109375" style="32" customWidth="1"/>
    <col min="14" max="14" width="14.28515625" style="32" customWidth="1"/>
    <col min="15" max="15" width="31.85546875" style="32" customWidth="1"/>
    <col min="16" max="16" width="8.5703125" style="32" customWidth="1"/>
    <col min="17" max="17" width="13" style="32" customWidth="1"/>
    <col min="18" max="16384" width="9.140625" style="32"/>
  </cols>
  <sheetData>
    <row r="1" spans="1:17" ht="15" x14ac:dyDescent="0.25">
      <c r="A1" s="168" t="s">
        <v>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</row>
    <row r="2" spans="1:17" ht="15" x14ac:dyDescent="0.25">
      <c r="A2" s="168" t="s">
        <v>453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</row>
    <row r="3" spans="1:17" ht="15" x14ac:dyDescent="0.25">
      <c r="A3" s="168" t="s">
        <v>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</row>
    <row r="5" spans="1:17" ht="15" customHeight="1" x14ac:dyDescent="0.25">
      <c r="A5" s="159" t="s">
        <v>91</v>
      </c>
      <c r="B5" s="160" t="s">
        <v>93</v>
      </c>
      <c r="C5" s="159" t="s">
        <v>486</v>
      </c>
      <c r="D5" s="159"/>
      <c r="E5" s="159"/>
      <c r="F5" s="212" t="s">
        <v>487</v>
      </c>
      <c r="G5" s="213"/>
      <c r="H5" s="214"/>
      <c r="I5" s="150" t="s">
        <v>491</v>
      </c>
      <c r="J5" s="151"/>
      <c r="K5" s="151"/>
      <c r="L5" s="151"/>
      <c r="M5" s="151"/>
      <c r="N5" s="152"/>
      <c r="O5" s="218" t="s">
        <v>497</v>
      </c>
      <c r="P5" s="159" t="s">
        <v>11</v>
      </c>
      <c r="Q5" s="159"/>
    </row>
    <row r="6" spans="1:17" ht="15" customHeight="1" x14ac:dyDescent="0.25">
      <c r="A6" s="159"/>
      <c r="B6" s="160"/>
      <c r="C6" s="159"/>
      <c r="D6" s="159"/>
      <c r="E6" s="159"/>
      <c r="F6" s="215"/>
      <c r="G6" s="216"/>
      <c r="H6" s="217"/>
      <c r="I6" s="218" t="s">
        <v>492</v>
      </c>
      <c r="J6" s="159" t="s">
        <v>494</v>
      </c>
      <c r="K6" s="159"/>
      <c r="L6" s="159"/>
      <c r="M6" s="159" t="s">
        <v>495</v>
      </c>
      <c r="N6" s="159" t="s">
        <v>496</v>
      </c>
      <c r="O6" s="220"/>
      <c r="P6" s="159">
        <v>2022</v>
      </c>
      <c r="Q6" s="159"/>
    </row>
    <row r="7" spans="1:17" ht="21.75" customHeight="1" x14ac:dyDescent="0.25">
      <c r="A7" s="159"/>
      <c r="B7" s="160"/>
      <c r="C7" s="159"/>
      <c r="D7" s="159"/>
      <c r="E7" s="159"/>
      <c r="F7" s="136" t="s">
        <v>488</v>
      </c>
      <c r="G7" s="147" t="s">
        <v>490</v>
      </c>
      <c r="H7" s="136" t="s">
        <v>489</v>
      </c>
      <c r="I7" s="219"/>
      <c r="J7" s="149" t="s">
        <v>493</v>
      </c>
      <c r="K7" s="148" t="s">
        <v>490</v>
      </c>
      <c r="L7" s="148" t="s">
        <v>489</v>
      </c>
      <c r="M7" s="159"/>
      <c r="N7" s="159"/>
      <c r="O7" s="219"/>
      <c r="P7" s="136" t="s">
        <v>12</v>
      </c>
      <c r="Q7" s="25" t="s">
        <v>0</v>
      </c>
    </row>
    <row r="8" spans="1:17" x14ac:dyDescent="0.25">
      <c r="A8" s="76">
        <v>1</v>
      </c>
      <c r="B8" s="161">
        <v>4</v>
      </c>
      <c r="C8" s="162"/>
      <c r="D8" s="162"/>
      <c r="E8" s="163"/>
      <c r="F8" s="138"/>
      <c r="G8" s="76">
        <v>5</v>
      </c>
      <c r="H8" s="76"/>
      <c r="I8" s="76"/>
      <c r="J8" s="76"/>
      <c r="K8" s="76"/>
      <c r="L8" s="76"/>
      <c r="M8" s="76"/>
      <c r="N8" s="76"/>
      <c r="O8" s="76"/>
      <c r="P8" s="76">
        <v>6</v>
      </c>
      <c r="Q8" s="33">
        <v>7</v>
      </c>
    </row>
    <row r="9" spans="1:17" ht="38.25" customHeight="1" x14ac:dyDescent="0.25">
      <c r="A9" s="77"/>
      <c r="B9" s="79" t="s">
        <v>96</v>
      </c>
      <c r="C9" s="156" t="s">
        <v>13</v>
      </c>
      <c r="D9" s="157"/>
      <c r="E9" s="158"/>
      <c r="F9" s="141"/>
      <c r="G9" s="139" t="s">
        <v>97</v>
      </c>
      <c r="H9" s="139"/>
      <c r="I9" s="139"/>
      <c r="J9" s="139"/>
      <c r="K9" s="139"/>
      <c r="L9" s="139"/>
      <c r="M9" s="26"/>
      <c r="N9" s="139"/>
      <c r="O9" s="139"/>
      <c r="P9" s="81" t="s">
        <v>99</v>
      </c>
    </row>
    <row r="10" spans="1:17" ht="26.25" customHeight="1" x14ac:dyDescent="0.25">
      <c r="A10" s="77"/>
      <c r="B10" s="79" t="s">
        <v>101</v>
      </c>
      <c r="C10" s="132"/>
      <c r="D10" s="155" t="s">
        <v>14</v>
      </c>
      <c r="E10" s="155"/>
      <c r="F10" s="139"/>
      <c r="G10" s="139" t="s">
        <v>102</v>
      </c>
      <c r="H10" s="139"/>
      <c r="I10" s="139"/>
      <c r="J10" s="139"/>
      <c r="K10" s="139"/>
      <c r="L10" s="139"/>
      <c r="M10" s="26"/>
      <c r="N10" s="139"/>
      <c r="O10" s="139"/>
      <c r="P10" s="81"/>
    </row>
    <row r="11" spans="1:17" ht="25.5" customHeight="1" x14ac:dyDescent="0.25">
      <c r="A11" s="77"/>
      <c r="B11" s="79" t="s">
        <v>103</v>
      </c>
      <c r="C11" s="132"/>
      <c r="D11" s="137"/>
      <c r="E11" s="132" t="s">
        <v>15</v>
      </c>
      <c r="F11" s="139"/>
      <c r="G11" s="139" t="s">
        <v>104</v>
      </c>
      <c r="H11" s="139"/>
      <c r="I11" s="139"/>
      <c r="J11" s="139"/>
      <c r="K11" s="139"/>
      <c r="L11" s="139"/>
      <c r="M11" s="27"/>
      <c r="N11" s="139"/>
      <c r="O11" s="139"/>
      <c r="P11" s="81"/>
    </row>
    <row r="12" spans="1:17" ht="45.75" customHeight="1" x14ac:dyDescent="0.25">
      <c r="A12" s="77"/>
      <c r="B12" s="79" t="s">
        <v>107</v>
      </c>
      <c r="C12" s="132"/>
      <c r="D12" s="137"/>
      <c r="E12" s="132" t="s">
        <v>16</v>
      </c>
      <c r="F12" s="139"/>
      <c r="G12" s="139" t="s">
        <v>471</v>
      </c>
      <c r="H12" s="139"/>
      <c r="I12" s="139"/>
      <c r="J12" s="139"/>
      <c r="K12" s="139"/>
      <c r="L12" s="139"/>
      <c r="M12" s="26">
        <f>'PPAS 2023 (rincian belanja)'!J12</f>
        <v>4700000</v>
      </c>
      <c r="N12" s="139" t="s">
        <v>498</v>
      </c>
      <c r="O12" s="139"/>
      <c r="P12" s="81" t="s">
        <v>17</v>
      </c>
    </row>
    <row r="13" spans="1:17" ht="51" x14ac:dyDescent="0.25">
      <c r="A13" s="77"/>
      <c r="B13" s="79" t="s">
        <v>109</v>
      </c>
      <c r="C13" s="132"/>
      <c r="D13" s="137"/>
      <c r="E13" s="132" t="s">
        <v>18</v>
      </c>
      <c r="F13" s="139"/>
      <c r="G13" s="139" t="s">
        <v>472</v>
      </c>
      <c r="H13" s="139"/>
      <c r="I13" s="139"/>
      <c r="J13" s="139"/>
      <c r="K13" s="139"/>
      <c r="L13" s="139"/>
      <c r="M13" s="26">
        <f>'PPAS 2023 (rincian belanja)'!J13</f>
        <v>4700000</v>
      </c>
      <c r="N13" s="139"/>
      <c r="O13" s="139"/>
      <c r="P13" s="81" t="s">
        <v>17</v>
      </c>
    </row>
    <row r="14" spans="1:17" ht="45" customHeight="1" x14ac:dyDescent="0.25">
      <c r="A14" s="77"/>
      <c r="B14" s="79" t="s">
        <v>111</v>
      </c>
      <c r="C14" s="132"/>
      <c r="D14" s="137"/>
      <c r="E14" s="132" t="s">
        <v>19</v>
      </c>
      <c r="F14" s="139"/>
      <c r="G14" s="139" t="s">
        <v>470</v>
      </c>
      <c r="H14" s="139"/>
      <c r="I14" s="139"/>
      <c r="J14" s="139"/>
      <c r="K14" s="139"/>
      <c r="L14" s="139"/>
      <c r="M14" s="26">
        <f>'PPAS 2023 (rincian belanja)'!J14</f>
        <v>4700000</v>
      </c>
      <c r="N14" s="139"/>
      <c r="O14" s="139"/>
      <c r="P14" s="81" t="s">
        <v>17</v>
      </c>
    </row>
    <row r="15" spans="1:17" ht="51" x14ac:dyDescent="0.25">
      <c r="A15" s="77"/>
      <c r="B15" s="79" t="s">
        <v>113</v>
      </c>
      <c r="C15" s="132"/>
      <c r="D15" s="137"/>
      <c r="E15" s="132" t="s">
        <v>20</v>
      </c>
      <c r="F15" s="139"/>
      <c r="G15" s="139" t="s">
        <v>473</v>
      </c>
      <c r="H15" s="139"/>
      <c r="I15" s="139"/>
      <c r="J15" s="139"/>
      <c r="K15" s="139"/>
      <c r="L15" s="139"/>
      <c r="M15" s="26">
        <f>'PPAS 2023 (rincian belanja)'!J15</f>
        <v>4700000</v>
      </c>
      <c r="N15" s="139"/>
      <c r="O15" s="139"/>
      <c r="P15" s="81" t="s">
        <v>17</v>
      </c>
    </row>
    <row r="16" spans="1:17" ht="76.5" x14ac:dyDescent="0.25">
      <c r="A16" s="77"/>
      <c r="B16" s="79" t="s">
        <v>115</v>
      </c>
      <c r="C16" s="132"/>
      <c r="D16" s="137"/>
      <c r="E16" s="132" t="s">
        <v>21</v>
      </c>
      <c r="F16" s="139"/>
      <c r="G16" s="139" t="s">
        <v>474</v>
      </c>
      <c r="H16" s="139"/>
      <c r="I16" s="139"/>
      <c r="J16" s="139"/>
      <c r="K16" s="139"/>
      <c r="L16" s="139"/>
      <c r="M16" s="26">
        <f>'PPAS 2023 (rincian belanja)'!J16</f>
        <v>7575000</v>
      </c>
      <c r="N16" s="139"/>
      <c r="O16" s="139"/>
      <c r="P16" s="81" t="s">
        <v>22</v>
      </c>
    </row>
    <row r="17" spans="1:16" ht="26.25" customHeight="1" x14ac:dyDescent="0.25">
      <c r="A17" s="77"/>
      <c r="B17" s="79" t="s">
        <v>117</v>
      </c>
      <c r="C17" s="132"/>
      <c r="D17" s="137"/>
      <c r="E17" s="132" t="s">
        <v>118</v>
      </c>
      <c r="F17" s="139"/>
      <c r="G17" s="139" t="s">
        <v>119</v>
      </c>
      <c r="H17" s="139"/>
      <c r="I17" s="139"/>
      <c r="J17" s="139"/>
      <c r="K17" s="139"/>
      <c r="L17" s="139"/>
      <c r="M17" s="26"/>
      <c r="N17" s="139"/>
      <c r="O17" s="139"/>
      <c r="P17" s="81"/>
    </row>
    <row r="18" spans="1:16" ht="25.5" customHeight="1" x14ac:dyDescent="0.25">
      <c r="A18" s="77"/>
      <c r="B18" s="79" t="s">
        <v>121</v>
      </c>
      <c r="C18" s="132"/>
      <c r="D18" s="155" t="s">
        <v>23</v>
      </c>
      <c r="E18" s="155"/>
      <c r="F18" s="139"/>
      <c r="G18" s="139" t="s">
        <v>122</v>
      </c>
      <c r="H18" s="139"/>
      <c r="I18" s="139"/>
      <c r="J18" s="139"/>
      <c r="K18" s="139"/>
      <c r="L18" s="139"/>
      <c r="M18" s="26"/>
      <c r="N18" s="139"/>
      <c r="O18" s="139"/>
      <c r="P18" s="81"/>
    </row>
    <row r="19" spans="1:16" ht="25.5" x14ac:dyDescent="0.25">
      <c r="A19" s="77"/>
      <c r="B19" s="79" t="s">
        <v>123</v>
      </c>
      <c r="C19" s="132"/>
      <c r="D19" s="137"/>
      <c r="E19" s="132" t="s">
        <v>24</v>
      </c>
      <c r="F19" s="139"/>
      <c r="G19" s="139" t="s">
        <v>124</v>
      </c>
      <c r="H19" s="139"/>
      <c r="I19" s="139"/>
      <c r="J19" s="139"/>
      <c r="K19" s="139"/>
      <c r="L19" s="139"/>
      <c r="M19" s="26">
        <f>'PPAS 2023 (rincian belanja)'!J19</f>
        <v>950166764</v>
      </c>
      <c r="N19" s="139"/>
      <c r="O19" s="139"/>
      <c r="P19" s="85">
        <v>1</v>
      </c>
    </row>
    <row r="20" spans="1:16" ht="25.5" x14ac:dyDescent="0.25">
      <c r="A20" s="77"/>
      <c r="B20" s="79" t="s">
        <v>125</v>
      </c>
      <c r="C20" s="132"/>
      <c r="D20" s="137"/>
      <c r="E20" s="132" t="s">
        <v>126</v>
      </c>
      <c r="F20" s="139"/>
      <c r="G20" s="139" t="s">
        <v>127</v>
      </c>
      <c r="H20" s="139"/>
      <c r="I20" s="139"/>
      <c r="J20" s="139"/>
      <c r="K20" s="139"/>
      <c r="L20" s="139"/>
      <c r="M20" s="26"/>
      <c r="N20" s="139"/>
      <c r="O20" s="139"/>
      <c r="P20" s="81"/>
    </row>
    <row r="21" spans="1:16" ht="38.25" x14ac:dyDescent="0.25">
      <c r="A21" s="77"/>
      <c r="B21" s="79" t="s">
        <v>128</v>
      </c>
      <c r="C21" s="132"/>
      <c r="D21" s="137"/>
      <c r="E21" s="132" t="s">
        <v>129</v>
      </c>
      <c r="F21" s="139"/>
      <c r="G21" s="139" t="s">
        <v>130</v>
      </c>
      <c r="H21" s="139"/>
      <c r="I21" s="139"/>
      <c r="J21" s="139"/>
      <c r="K21" s="139"/>
      <c r="L21" s="139"/>
      <c r="M21" s="26"/>
      <c r="N21" s="139"/>
      <c r="O21" s="139"/>
      <c r="P21" s="81"/>
    </row>
    <row r="22" spans="1:16" ht="25.5" x14ac:dyDescent="0.25">
      <c r="A22" s="77"/>
      <c r="B22" s="79" t="s">
        <v>131</v>
      </c>
      <c r="C22" s="132"/>
      <c r="D22" s="137"/>
      <c r="E22" s="132" t="s">
        <v>132</v>
      </c>
      <c r="F22" s="139"/>
      <c r="G22" s="139" t="s">
        <v>133</v>
      </c>
      <c r="H22" s="139"/>
      <c r="I22" s="139"/>
      <c r="J22" s="139"/>
      <c r="K22" s="139"/>
      <c r="L22" s="139"/>
      <c r="M22" s="26"/>
      <c r="N22" s="139"/>
      <c r="O22" s="139"/>
      <c r="P22" s="81"/>
    </row>
    <row r="23" spans="1:16" ht="38.25" x14ac:dyDescent="0.25">
      <c r="A23" s="77"/>
      <c r="B23" s="79" t="s">
        <v>134</v>
      </c>
      <c r="C23" s="132"/>
      <c r="D23" s="137"/>
      <c r="E23" s="132" t="s">
        <v>25</v>
      </c>
      <c r="F23" s="139"/>
      <c r="G23" s="139" t="s">
        <v>135</v>
      </c>
      <c r="H23" s="139"/>
      <c r="I23" s="139"/>
      <c r="J23" s="139"/>
      <c r="K23" s="139"/>
      <c r="L23" s="139"/>
      <c r="M23" s="26">
        <f>'PPAS 2023 (rincian belanja)'!J23</f>
        <v>12925000</v>
      </c>
      <c r="N23" s="139"/>
      <c r="O23" s="139"/>
      <c r="P23" s="81" t="s">
        <v>17</v>
      </c>
    </row>
    <row r="24" spans="1:16" ht="25.5" x14ac:dyDescent="0.25">
      <c r="A24" s="77"/>
      <c r="B24" s="79" t="s">
        <v>136</v>
      </c>
      <c r="C24" s="132"/>
      <c r="D24" s="137"/>
      <c r="E24" s="132" t="s">
        <v>26</v>
      </c>
      <c r="F24" s="139"/>
      <c r="G24" s="139" t="s">
        <v>137</v>
      </c>
      <c r="H24" s="139"/>
      <c r="I24" s="139"/>
      <c r="J24" s="139"/>
      <c r="K24" s="139"/>
      <c r="L24" s="139"/>
      <c r="M24" s="26"/>
      <c r="N24" s="139"/>
      <c r="O24" s="139"/>
      <c r="P24" s="81"/>
    </row>
    <row r="25" spans="1:16" ht="51" x14ac:dyDescent="0.25">
      <c r="A25" s="77"/>
      <c r="B25" s="79" t="s">
        <v>138</v>
      </c>
      <c r="C25" s="132"/>
      <c r="D25" s="137"/>
      <c r="E25" s="132" t="s">
        <v>27</v>
      </c>
      <c r="F25" s="139"/>
      <c r="G25" s="139" t="s">
        <v>139</v>
      </c>
      <c r="H25" s="139"/>
      <c r="I25" s="139"/>
      <c r="J25" s="139"/>
      <c r="K25" s="139"/>
      <c r="L25" s="139"/>
      <c r="M25" s="26">
        <f>'PPAS 2023 (rincian belanja)'!J25</f>
        <v>25145000</v>
      </c>
      <c r="N25" s="139"/>
      <c r="O25" s="139"/>
      <c r="P25" s="81" t="s">
        <v>28</v>
      </c>
    </row>
    <row r="26" spans="1:16" ht="25.5" x14ac:dyDescent="0.25">
      <c r="A26" s="77"/>
      <c r="B26" s="79" t="s">
        <v>140</v>
      </c>
      <c r="C26" s="132"/>
      <c r="D26" s="137"/>
      <c r="E26" s="132" t="s">
        <v>141</v>
      </c>
      <c r="F26" s="139"/>
      <c r="G26" s="139" t="s">
        <v>142</v>
      </c>
      <c r="H26" s="139"/>
      <c r="I26" s="139"/>
      <c r="J26" s="139"/>
      <c r="K26" s="139"/>
      <c r="L26" s="139"/>
      <c r="M26" s="26"/>
      <c r="N26" s="139"/>
      <c r="O26" s="139"/>
      <c r="P26" s="81"/>
    </row>
    <row r="27" spans="1:16" ht="26.25" customHeight="1" x14ac:dyDescent="0.25">
      <c r="A27" s="77"/>
      <c r="B27" s="79" t="s">
        <v>143</v>
      </c>
      <c r="C27" s="132"/>
      <c r="D27" s="155" t="s">
        <v>29</v>
      </c>
      <c r="E27" s="155"/>
      <c r="F27" s="139"/>
      <c r="G27" s="139" t="s">
        <v>144</v>
      </c>
      <c r="H27" s="139"/>
      <c r="I27" s="139"/>
      <c r="J27" s="139"/>
      <c r="K27" s="139"/>
      <c r="L27" s="139"/>
      <c r="M27" s="26"/>
      <c r="N27" s="139"/>
      <c r="O27" s="139"/>
      <c r="P27" s="81"/>
    </row>
    <row r="28" spans="1:16" ht="38.25" x14ac:dyDescent="0.25">
      <c r="A28" s="77"/>
      <c r="B28" s="79" t="s">
        <v>145</v>
      </c>
      <c r="C28" s="132"/>
      <c r="D28" s="137"/>
      <c r="E28" s="132" t="s">
        <v>146</v>
      </c>
      <c r="F28" s="139"/>
      <c r="G28" s="139" t="s">
        <v>147</v>
      </c>
      <c r="H28" s="139"/>
      <c r="I28" s="139"/>
      <c r="J28" s="139"/>
      <c r="K28" s="139"/>
      <c r="L28" s="139"/>
      <c r="M28" s="26"/>
      <c r="N28" s="139"/>
      <c r="O28" s="139"/>
      <c r="P28" s="81"/>
    </row>
    <row r="29" spans="1:16" ht="25.5" x14ac:dyDescent="0.25">
      <c r="A29" s="77"/>
      <c r="B29" s="79" t="s">
        <v>148</v>
      </c>
      <c r="C29" s="132"/>
      <c r="D29" s="137"/>
      <c r="E29" s="132" t="s">
        <v>149</v>
      </c>
      <c r="F29" s="139"/>
      <c r="G29" s="139" t="s">
        <v>150</v>
      </c>
      <c r="H29" s="139"/>
      <c r="I29" s="139"/>
      <c r="J29" s="139"/>
      <c r="K29" s="139"/>
      <c r="L29" s="139"/>
      <c r="M29" s="26"/>
      <c r="N29" s="139"/>
      <c r="O29" s="139"/>
      <c r="P29" s="81"/>
    </row>
    <row r="30" spans="1:16" ht="25.5" x14ac:dyDescent="0.25">
      <c r="A30" s="77"/>
      <c r="B30" s="79" t="s">
        <v>151</v>
      </c>
      <c r="C30" s="132"/>
      <c r="D30" s="137"/>
      <c r="E30" s="132" t="s">
        <v>152</v>
      </c>
      <c r="F30" s="139"/>
      <c r="G30" s="139" t="s">
        <v>153</v>
      </c>
      <c r="H30" s="139"/>
      <c r="I30" s="139"/>
      <c r="J30" s="139"/>
      <c r="K30" s="139"/>
      <c r="L30" s="139"/>
      <c r="M30" s="26"/>
      <c r="N30" s="139"/>
      <c r="O30" s="139"/>
      <c r="P30" s="81"/>
    </row>
    <row r="31" spans="1:16" ht="37.5" customHeight="1" x14ac:dyDescent="0.25">
      <c r="A31" s="77"/>
      <c r="B31" s="79" t="s">
        <v>154</v>
      </c>
      <c r="C31" s="132"/>
      <c r="D31" s="137"/>
      <c r="E31" s="132" t="s">
        <v>155</v>
      </c>
      <c r="F31" s="139"/>
      <c r="G31" s="139" t="s">
        <v>156</v>
      </c>
      <c r="H31" s="139"/>
      <c r="I31" s="139"/>
      <c r="J31" s="139"/>
      <c r="K31" s="139"/>
      <c r="L31" s="139"/>
      <c r="M31" s="26"/>
      <c r="N31" s="139"/>
      <c r="O31" s="139"/>
      <c r="P31" s="81"/>
    </row>
    <row r="32" spans="1:16" ht="38.25" x14ac:dyDescent="0.25">
      <c r="A32" s="77"/>
      <c r="B32" s="79" t="s">
        <v>157</v>
      </c>
      <c r="C32" s="132"/>
      <c r="D32" s="137"/>
      <c r="E32" s="132" t="s">
        <v>30</v>
      </c>
      <c r="F32" s="139"/>
      <c r="G32" s="139" t="s">
        <v>158</v>
      </c>
      <c r="H32" s="139"/>
      <c r="I32" s="139"/>
      <c r="J32" s="139"/>
      <c r="K32" s="139"/>
      <c r="L32" s="139"/>
      <c r="M32" s="26">
        <f>'PPAS 2023 (rincian belanja)'!J32</f>
        <v>8450000</v>
      </c>
      <c r="N32" s="139"/>
      <c r="O32" s="139"/>
      <c r="P32" s="81" t="s">
        <v>17</v>
      </c>
    </row>
    <row r="33" spans="1:16" ht="25.5" x14ac:dyDescent="0.25">
      <c r="A33" s="77"/>
      <c r="B33" s="79" t="s">
        <v>159</v>
      </c>
      <c r="C33" s="132"/>
      <c r="D33" s="137"/>
      <c r="E33" s="132" t="s">
        <v>160</v>
      </c>
      <c r="F33" s="139"/>
      <c r="G33" s="139" t="s">
        <v>161</v>
      </c>
      <c r="H33" s="139"/>
      <c r="I33" s="139"/>
      <c r="J33" s="139"/>
      <c r="K33" s="139"/>
      <c r="L33" s="139"/>
      <c r="M33" s="26"/>
      <c r="N33" s="139"/>
      <c r="O33" s="139"/>
      <c r="P33" s="81"/>
    </row>
    <row r="34" spans="1:16" ht="25.5" x14ac:dyDescent="0.25">
      <c r="A34" s="77"/>
      <c r="B34" s="79" t="s">
        <v>162</v>
      </c>
      <c r="C34" s="132"/>
      <c r="D34" s="137"/>
      <c r="E34" s="132" t="s">
        <v>163</v>
      </c>
      <c r="F34" s="139"/>
      <c r="G34" s="139" t="s">
        <v>164</v>
      </c>
      <c r="H34" s="139"/>
      <c r="I34" s="139"/>
      <c r="J34" s="139"/>
      <c r="K34" s="139"/>
      <c r="L34" s="139"/>
      <c r="M34" s="26"/>
      <c r="N34" s="139"/>
      <c r="O34" s="139"/>
      <c r="P34" s="81"/>
    </row>
    <row r="35" spans="1:16" ht="26.25" customHeight="1" x14ac:dyDescent="0.25">
      <c r="A35" s="77"/>
      <c r="B35" s="79" t="s">
        <v>166</v>
      </c>
      <c r="C35" s="132"/>
      <c r="D35" s="155" t="s">
        <v>31</v>
      </c>
      <c r="E35" s="155"/>
      <c r="F35" s="139"/>
      <c r="G35" s="139" t="s">
        <v>167</v>
      </c>
      <c r="H35" s="139"/>
      <c r="I35" s="139"/>
      <c r="J35" s="139"/>
      <c r="K35" s="139"/>
      <c r="L35" s="139"/>
      <c r="M35" s="26"/>
      <c r="N35" s="139"/>
      <c r="O35" s="139"/>
      <c r="P35" s="81"/>
    </row>
    <row r="36" spans="1:16" ht="25.5" x14ac:dyDescent="0.25">
      <c r="A36" s="77"/>
      <c r="B36" s="79" t="s">
        <v>168</v>
      </c>
      <c r="C36" s="132"/>
      <c r="D36" s="137"/>
      <c r="E36" s="132" t="s">
        <v>169</v>
      </c>
      <c r="F36" s="139"/>
      <c r="G36" s="139" t="s">
        <v>170</v>
      </c>
      <c r="H36" s="139"/>
      <c r="I36" s="139"/>
      <c r="J36" s="139"/>
      <c r="K36" s="139"/>
      <c r="L36" s="139"/>
      <c r="M36" s="26"/>
      <c r="N36" s="139"/>
      <c r="O36" s="139"/>
      <c r="P36" s="81"/>
    </row>
    <row r="37" spans="1:16" ht="25.5" x14ac:dyDescent="0.25">
      <c r="A37" s="77"/>
      <c r="B37" s="79" t="s">
        <v>171</v>
      </c>
      <c r="C37" s="132"/>
      <c r="D37" s="137"/>
      <c r="E37" s="132" t="s">
        <v>32</v>
      </c>
      <c r="F37" s="139"/>
      <c r="G37" s="139" t="s">
        <v>33</v>
      </c>
      <c r="H37" s="139"/>
      <c r="I37" s="139"/>
      <c r="J37" s="139"/>
      <c r="K37" s="139"/>
      <c r="L37" s="139"/>
      <c r="M37" s="26">
        <f>'PPAS 2023 (rincian belanja)'!J44</f>
        <v>0</v>
      </c>
      <c r="N37" s="139"/>
      <c r="O37" s="139"/>
      <c r="P37" s="85">
        <v>1</v>
      </c>
    </row>
    <row r="38" spans="1:16" ht="25.5" x14ac:dyDescent="0.25">
      <c r="A38" s="77"/>
      <c r="B38" s="79" t="s">
        <v>172</v>
      </c>
      <c r="C38" s="132"/>
      <c r="D38" s="137"/>
      <c r="E38" s="132" t="s">
        <v>173</v>
      </c>
      <c r="F38" s="139"/>
      <c r="G38" s="139" t="s">
        <v>174</v>
      </c>
      <c r="H38" s="139"/>
      <c r="I38" s="139"/>
      <c r="J38" s="139"/>
      <c r="K38" s="139"/>
      <c r="L38" s="139"/>
      <c r="M38" s="27"/>
      <c r="N38" s="139"/>
      <c r="O38" s="139"/>
      <c r="P38" s="81"/>
    </row>
    <row r="39" spans="1:16" ht="25.5" x14ac:dyDescent="0.25">
      <c r="A39" s="77"/>
      <c r="B39" s="79" t="s">
        <v>175</v>
      </c>
      <c r="C39" s="132"/>
      <c r="D39" s="137"/>
      <c r="E39" s="132" t="s">
        <v>34</v>
      </c>
      <c r="F39" s="139"/>
      <c r="G39" s="139" t="s">
        <v>35</v>
      </c>
      <c r="H39" s="139"/>
      <c r="I39" s="139"/>
      <c r="J39" s="139"/>
      <c r="K39" s="139"/>
      <c r="L39" s="139"/>
      <c r="M39" s="26">
        <f>'PPAS 2023 (rincian belanja)'!J39</f>
        <v>7575000</v>
      </c>
      <c r="N39" s="139"/>
      <c r="O39" s="139"/>
      <c r="P39" s="85" t="s">
        <v>17</v>
      </c>
    </row>
    <row r="40" spans="1:16" ht="25.5" x14ac:dyDescent="0.25">
      <c r="A40" s="77"/>
      <c r="B40" s="79" t="s">
        <v>176</v>
      </c>
      <c r="C40" s="132"/>
      <c r="D40" s="137"/>
      <c r="E40" s="132" t="s">
        <v>177</v>
      </c>
      <c r="F40" s="139"/>
      <c r="G40" s="139" t="s">
        <v>178</v>
      </c>
      <c r="H40" s="139"/>
      <c r="I40" s="139"/>
      <c r="J40" s="139"/>
      <c r="K40" s="139"/>
      <c r="L40" s="139"/>
      <c r="M40" s="26"/>
      <c r="N40" s="139"/>
      <c r="O40" s="139"/>
      <c r="P40" s="81"/>
    </row>
    <row r="41" spans="1:16" ht="25.5" customHeight="1" x14ac:dyDescent="0.25">
      <c r="A41" s="77"/>
      <c r="B41" s="79" t="s">
        <v>179</v>
      </c>
      <c r="C41" s="132"/>
      <c r="D41" s="137"/>
      <c r="E41" s="132" t="s">
        <v>180</v>
      </c>
      <c r="F41" s="139"/>
      <c r="G41" s="139" t="s">
        <v>181</v>
      </c>
      <c r="H41" s="139"/>
      <c r="I41" s="139"/>
      <c r="J41" s="139"/>
      <c r="K41" s="139"/>
      <c r="L41" s="139"/>
      <c r="M41" s="26"/>
      <c r="N41" s="139"/>
      <c r="O41" s="139"/>
      <c r="P41" s="81"/>
    </row>
    <row r="42" spans="1:16" ht="38.25" x14ac:dyDescent="0.25">
      <c r="A42" s="77"/>
      <c r="B42" s="79" t="s">
        <v>182</v>
      </c>
      <c r="C42" s="132"/>
      <c r="D42" s="137"/>
      <c r="E42" s="132" t="s">
        <v>183</v>
      </c>
      <c r="F42" s="139"/>
      <c r="G42" s="139" t="s">
        <v>184</v>
      </c>
      <c r="H42" s="139"/>
      <c r="I42" s="139"/>
      <c r="J42" s="139"/>
      <c r="K42" s="139"/>
      <c r="L42" s="139"/>
      <c r="M42" s="26"/>
      <c r="N42" s="139"/>
      <c r="O42" s="139"/>
      <c r="P42" s="81"/>
    </row>
    <row r="43" spans="1:16" ht="18.75" customHeight="1" x14ac:dyDescent="0.25">
      <c r="A43" s="77"/>
      <c r="B43" s="79" t="s">
        <v>185</v>
      </c>
      <c r="C43" s="132"/>
      <c r="D43" s="137"/>
      <c r="E43" s="132" t="s">
        <v>186</v>
      </c>
      <c r="F43" s="139"/>
      <c r="G43" s="139" t="s">
        <v>187</v>
      </c>
      <c r="H43" s="139"/>
      <c r="I43" s="139"/>
      <c r="J43" s="139"/>
      <c r="K43" s="139"/>
      <c r="L43" s="139"/>
      <c r="M43" s="26"/>
      <c r="N43" s="139"/>
      <c r="O43" s="139"/>
      <c r="P43" s="81"/>
    </row>
    <row r="44" spans="1:16" ht="25.5" x14ac:dyDescent="0.25">
      <c r="A44" s="77"/>
      <c r="B44" s="79" t="s">
        <v>188</v>
      </c>
      <c r="C44" s="132"/>
      <c r="D44" s="137"/>
      <c r="E44" s="132" t="s">
        <v>36</v>
      </c>
      <c r="F44" s="139"/>
      <c r="G44" s="139" t="s">
        <v>189</v>
      </c>
      <c r="H44" s="139"/>
      <c r="I44" s="139"/>
      <c r="J44" s="139"/>
      <c r="K44" s="139"/>
      <c r="L44" s="139"/>
      <c r="M44" s="26">
        <v>0</v>
      </c>
      <c r="N44" s="139"/>
      <c r="O44" s="139"/>
      <c r="P44" s="85">
        <v>1</v>
      </c>
    </row>
    <row r="45" spans="1:16" ht="18.75" customHeight="1" x14ac:dyDescent="0.25">
      <c r="A45" s="77"/>
      <c r="B45" s="79" t="s">
        <v>190</v>
      </c>
      <c r="C45" s="132"/>
      <c r="D45" s="132"/>
      <c r="E45" s="132" t="s">
        <v>191</v>
      </c>
      <c r="F45" s="139"/>
      <c r="G45" s="139" t="s">
        <v>192</v>
      </c>
      <c r="H45" s="139"/>
      <c r="I45" s="139"/>
      <c r="J45" s="139"/>
      <c r="K45" s="139"/>
      <c r="L45" s="139"/>
      <c r="M45" s="26"/>
      <c r="N45" s="139"/>
      <c r="O45" s="139"/>
      <c r="P45" s="81"/>
    </row>
    <row r="46" spans="1:16" ht="25.5" x14ac:dyDescent="0.25">
      <c r="A46" s="77"/>
      <c r="B46" s="79" t="s">
        <v>193</v>
      </c>
      <c r="C46" s="132"/>
      <c r="D46" s="137"/>
      <c r="E46" s="132" t="s">
        <v>194</v>
      </c>
      <c r="F46" s="139"/>
      <c r="G46" s="139" t="s">
        <v>195</v>
      </c>
      <c r="H46" s="139"/>
      <c r="I46" s="139"/>
      <c r="J46" s="139"/>
      <c r="K46" s="139"/>
      <c r="L46" s="139"/>
      <c r="M46" s="26"/>
      <c r="N46" s="139"/>
      <c r="O46" s="139"/>
      <c r="P46" s="81"/>
    </row>
    <row r="47" spans="1:16" ht="24.75" customHeight="1" x14ac:dyDescent="0.25">
      <c r="A47" s="77"/>
      <c r="B47" s="79" t="s">
        <v>196</v>
      </c>
      <c r="C47" s="132"/>
      <c r="D47" s="155" t="s">
        <v>37</v>
      </c>
      <c r="E47" s="155"/>
      <c r="F47" s="139"/>
      <c r="G47" s="139" t="s">
        <v>197</v>
      </c>
      <c r="H47" s="139"/>
      <c r="I47" s="139"/>
      <c r="J47" s="139"/>
      <c r="K47" s="139"/>
      <c r="L47" s="139"/>
      <c r="M47" s="26"/>
      <c r="N47" s="139"/>
      <c r="O47" s="139"/>
      <c r="P47" s="81"/>
    </row>
    <row r="48" spans="1:16" ht="38.25" x14ac:dyDescent="0.25">
      <c r="A48" s="77"/>
      <c r="B48" s="79" t="s">
        <v>198</v>
      </c>
      <c r="C48" s="132"/>
      <c r="D48" s="137"/>
      <c r="E48" s="132" t="s">
        <v>38</v>
      </c>
      <c r="F48" s="139"/>
      <c r="G48" s="139" t="s">
        <v>462</v>
      </c>
      <c r="H48" s="139"/>
      <c r="I48" s="139"/>
      <c r="J48" s="139"/>
      <c r="K48" s="139"/>
      <c r="L48" s="139"/>
      <c r="M48" s="26">
        <f>'PPAS 2023 (rincian belanja)'!J48</f>
        <v>2000000</v>
      </c>
      <c r="N48" s="139"/>
      <c r="O48" s="139"/>
      <c r="P48" s="85">
        <v>1</v>
      </c>
    </row>
    <row r="49" spans="1:16" ht="38.25" x14ac:dyDescent="0.25">
      <c r="A49" s="77"/>
      <c r="B49" s="79" t="s">
        <v>200</v>
      </c>
      <c r="C49" s="132"/>
      <c r="D49" s="137"/>
      <c r="E49" s="132" t="s">
        <v>39</v>
      </c>
      <c r="F49" s="139"/>
      <c r="G49" s="139" t="s">
        <v>463</v>
      </c>
      <c r="H49" s="139"/>
      <c r="I49" s="139"/>
      <c r="J49" s="139"/>
      <c r="K49" s="139"/>
      <c r="L49" s="139"/>
      <c r="M49" s="26">
        <f>'PPAS 2023 (rincian belanja)'!J49</f>
        <v>16000000</v>
      </c>
      <c r="N49" s="139"/>
      <c r="O49" s="139"/>
      <c r="P49" s="85">
        <v>1</v>
      </c>
    </row>
    <row r="50" spans="1:16" ht="18" customHeight="1" x14ac:dyDescent="0.25">
      <c r="A50" s="77"/>
      <c r="B50" s="79" t="s">
        <v>202</v>
      </c>
      <c r="C50" s="132"/>
      <c r="D50" s="137"/>
      <c r="E50" s="132" t="s">
        <v>203</v>
      </c>
      <c r="F50" s="139"/>
      <c r="G50" s="139" t="s">
        <v>204</v>
      </c>
      <c r="H50" s="139"/>
      <c r="I50" s="139"/>
      <c r="J50" s="139"/>
      <c r="K50" s="139"/>
      <c r="L50" s="139"/>
      <c r="M50" s="26"/>
      <c r="N50" s="139"/>
      <c r="O50" s="139"/>
      <c r="P50" s="81"/>
    </row>
    <row r="51" spans="1:16" ht="25.5" x14ac:dyDescent="0.25">
      <c r="A51" s="77"/>
      <c r="B51" s="79" t="s">
        <v>205</v>
      </c>
      <c r="C51" s="132"/>
      <c r="D51" s="137"/>
      <c r="E51" s="132" t="s">
        <v>40</v>
      </c>
      <c r="F51" s="139"/>
      <c r="G51" s="119" t="s">
        <v>460</v>
      </c>
      <c r="H51" s="119"/>
      <c r="I51" s="119"/>
      <c r="J51" s="119"/>
      <c r="K51" s="119"/>
      <c r="L51" s="119"/>
      <c r="M51" s="26">
        <f>'PPAS 2023 (rincian belanja)'!J51</f>
        <v>22512388</v>
      </c>
      <c r="N51" s="119"/>
      <c r="O51" s="119"/>
      <c r="P51" s="85">
        <v>1</v>
      </c>
    </row>
    <row r="52" spans="1:16" ht="25.5" x14ac:dyDescent="0.25">
      <c r="A52" s="77"/>
      <c r="B52" s="79" t="s">
        <v>207</v>
      </c>
      <c r="C52" s="132"/>
      <c r="D52" s="137"/>
      <c r="E52" s="132" t="s">
        <v>41</v>
      </c>
      <c r="F52" s="139"/>
      <c r="G52" s="139" t="s">
        <v>464</v>
      </c>
      <c r="H52" s="139"/>
      <c r="I52" s="139"/>
      <c r="J52" s="139"/>
      <c r="K52" s="139"/>
      <c r="L52" s="139"/>
      <c r="M52" s="26">
        <f>'PPAS 2023 (rincian belanja)'!J52</f>
        <v>6500000</v>
      </c>
      <c r="N52" s="139"/>
      <c r="O52" s="139"/>
      <c r="P52" s="85">
        <v>1</v>
      </c>
    </row>
    <row r="53" spans="1:16" ht="38.25" customHeight="1" x14ac:dyDescent="0.25">
      <c r="A53" s="77"/>
      <c r="B53" s="79" t="s">
        <v>209</v>
      </c>
      <c r="C53" s="132"/>
      <c r="D53" s="137"/>
      <c r="E53" s="132" t="s">
        <v>7</v>
      </c>
      <c r="F53" s="139"/>
      <c r="G53" s="139" t="s">
        <v>461</v>
      </c>
      <c r="H53" s="139"/>
      <c r="I53" s="139"/>
      <c r="J53" s="139"/>
      <c r="K53" s="139"/>
      <c r="L53" s="139"/>
      <c r="M53" s="26">
        <f>'PPAS 2023 (rincian belanja)'!J53</f>
        <v>4000000</v>
      </c>
      <c r="N53" s="139"/>
      <c r="O53" s="139"/>
      <c r="P53" s="85">
        <v>1</v>
      </c>
    </row>
    <row r="54" spans="1:16" ht="18" customHeight="1" x14ac:dyDescent="0.25">
      <c r="A54" s="77"/>
      <c r="B54" s="79" t="s">
        <v>211</v>
      </c>
      <c r="C54" s="132"/>
      <c r="D54" s="137"/>
      <c r="E54" s="132" t="s">
        <v>212</v>
      </c>
      <c r="F54" s="139"/>
      <c r="G54" s="139" t="s">
        <v>213</v>
      </c>
      <c r="H54" s="139"/>
      <c r="I54" s="139"/>
      <c r="J54" s="139"/>
      <c r="K54" s="139"/>
      <c r="L54" s="139"/>
      <c r="M54" s="26"/>
      <c r="N54" s="139"/>
      <c r="O54" s="139"/>
      <c r="P54" s="81"/>
    </row>
    <row r="55" spans="1:16" ht="25.5" x14ac:dyDescent="0.25">
      <c r="A55" s="77"/>
      <c r="B55" s="79" t="s">
        <v>214</v>
      </c>
      <c r="C55" s="132"/>
      <c r="D55" s="137"/>
      <c r="E55" s="132" t="s">
        <v>42</v>
      </c>
      <c r="F55" s="139"/>
      <c r="G55" s="139" t="s">
        <v>215</v>
      </c>
      <c r="H55" s="139"/>
      <c r="I55" s="139"/>
      <c r="J55" s="139"/>
      <c r="K55" s="139"/>
      <c r="L55" s="139"/>
      <c r="M55" s="26">
        <f>'PPAS 2023 (rincian belanja)'!J55</f>
        <v>24780000</v>
      </c>
      <c r="N55" s="139"/>
      <c r="O55" s="139"/>
      <c r="P55" s="85">
        <v>1</v>
      </c>
    </row>
    <row r="56" spans="1:16" ht="25.5" x14ac:dyDescent="0.25">
      <c r="A56" s="77"/>
      <c r="B56" s="79" t="s">
        <v>216</v>
      </c>
      <c r="C56" s="132"/>
      <c r="D56" s="137"/>
      <c r="E56" s="132" t="s">
        <v>43</v>
      </c>
      <c r="F56" s="139"/>
      <c r="G56" s="139" t="s">
        <v>217</v>
      </c>
      <c r="H56" s="139"/>
      <c r="I56" s="139"/>
      <c r="J56" s="139"/>
      <c r="K56" s="139"/>
      <c r="L56" s="139"/>
      <c r="M56" s="26">
        <f>'PPAS 2023 (rincian belanja)'!J56</f>
        <v>164750000</v>
      </c>
      <c r="N56" s="139"/>
      <c r="O56" s="139"/>
      <c r="P56" s="85">
        <v>1</v>
      </c>
    </row>
    <row r="57" spans="1:16" ht="25.5" x14ac:dyDescent="0.25">
      <c r="A57" s="77"/>
      <c r="B57" s="79" t="s">
        <v>218</v>
      </c>
      <c r="C57" s="132"/>
      <c r="D57" s="137"/>
      <c r="E57" s="132" t="s">
        <v>219</v>
      </c>
      <c r="F57" s="139"/>
      <c r="G57" s="139" t="s">
        <v>220</v>
      </c>
      <c r="H57" s="139"/>
      <c r="I57" s="139"/>
      <c r="J57" s="139"/>
      <c r="K57" s="139"/>
      <c r="L57" s="139"/>
      <c r="M57" s="26"/>
      <c r="N57" s="139"/>
      <c r="O57" s="139"/>
      <c r="P57" s="81"/>
    </row>
    <row r="58" spans="1:16" ht="38.25" x14ac:dyDescent="0.25">
      <c r="A58" s="77"/>
      <c r="B58" s="79" t="s">
        <v>221</v>
      </c>
      <c r="C58" s="132"/>
      <c r="D58" s="137"/>
      <c r="E58" s="132" t="s">
        <v>222</v>
      </c>
      <c r="F58" s="139"/>
      <c r="G58" s="139" t="s">
        <v>223</v>
      </c>
      <c r="H58" s="139"/>
      <c r="I58" s="139"/>
      <c r="J58" s="139"/>
      <c r="K58" s="139"/>
      <c r="L58" s="139"/>
      <c r="M58" s="26"/>
      <c r="N58" s="139"/>
      <c r="O58" s="139"/>
      <c r="P58" s="81"/>
    </row>
    <row r="59" spans="1:16" ht="24.75" customHeight="1" x14ac:dyDescent="0.25">
      <c r="A59" s="77"/>
      <c r="B59" s="79" t="s">
        <v>224</v>
      </c>
      <c r="C59" s="132"/>
      <c r="D59" s="155" t="s">
        <v>44</v>
      </c>
      <c r="E59" s="155"/>
      <c r="F59" s="139"/>
      <c r="G59" s="139" t="s">
        <v>225</v>
      </c>
      <c r="H59" s="139"/>
      <c r="I59" s="139"/>
      <c r="J59" s="139"/>
      <c r="K59" s="139"/>
      <c r="L59" s="139"/>
      <c r="M59" s="26"/>
      <c r="N59" s="139"/>
      <c r="O59" s="139"/>
      <c r="P59" s="81"/>
    </row>
    <row r="60" spans="1:16" ht="38.25" x14ac:dyDescent="0.25">
      <c r="A60" s="77"/>
      <c r="B60" s="79" t="s">
        <v>226</v>
      </c>
      <c r="C60" s="132"/>
      <c r="D60" s="137"/>
      <c r="E60" s="132" t="s">
        <v>227</v>
      </c>
      <c r="F60" s="139"/>
      <c r="G60" s="139" t="s">
        <v>228</v>
      </c>
      <c r="H60" s="139"/>
      <c r="I60" s="139"/>
      <c r="J60" s="139"/>
      <c r="K60" s="139"/>
      <c r="L60" s="139"/>
      <c r="M60" s="26"/>
      <c r="N60" s="139"/>
      <c r="O60" s="139"/>
      <c r="P60" s="81"/>
    </row>
    <row r="61" spans="1:16" ht="25.5" customHeight="1" x14ac:dyDescent="0.25">
      <c r="A61" s="77"/>
      <c r="B61" s="79" t="s">
        <v>229</v>
      </c>
      <c r="C61" s="132"/>
      <c r="D61" s="137"/>
      <c r="E61" s="132" t="s">
        <v>230</v>
      </c>
      <c r="F61" s="139"/>
      <c r="G61" s="139" t="s">
        <v>231</v>
      </c>
      <c r="H61" s="139"/>
      <c r="I61" s="139"/>
      <c r="J61" s="139"/>
      <c r="K61" s="139"/>
      <c r="L61" s="139"/>
      <c r="M61" s="26"/>
      <c r="N61" s="139"/>
      <c r="O61" s="139"/>
      <c r="P61" s="81"/>
    </row>
    <row r="62" spans="1:16" x14ac:dyDescent="0.25">
      <c r="A62" s="77"/>
      <c r="B62" s="79" t="s">
        <v>232</v>
      </c>
      <c r="C62" s="132"/>
      <c r="D62" s="137"/>
      <c r="E62" s="132" t="s">
        <v>45</v>
      </c>
      <c r="F62" s="139"/>
      <c r="G62" s="139" t="s">
        <v>233</v>
      </c>
      <c r="H62" s="139"/>
      <c r="I62" s="139"/>
      <c r="J62" s="139"/>
      <c r="K62" s="139"/>
      <c r="L62" s="139"/>
      <c r="M62" s="26">
        <v>0</v>
      </c>
      <c r="N62" s="139"/>
      <c r="O62" s="139"/>
      <c r="P62" s="85">
        <v>1</v>
      </c>
    </row>
    <row r="63" spans="1:16" ht="25.5" x14ac:dyDescent="0.25">
      <c r="A63" s="77"/>
      <c r="B63" s="79" t="s">
        <v>234</v>
      </c>
      <c r="C63" s="132"/>
      <c r="D63" s="137"/>
      <c r="E63" s="132" t="s">
        <v>235</v>
      </c>
      <c r="F63" s="139"/>
      <c r="G63" s="139" t="s">
        <v>236</v>
      </c>
      <c r="H63" s="139"/>
      <c r="I63" s="139"/>
      <c r="J63" s="139"/>
      <c r="K63" s="139"/>
      <c r="L63" s="139"/>
      <c r="M63" s="26"/>
      <c r="N63" s="139"/>
      <c r="O63" s="139"/>
      <c r="P63" s="81"/>
    </row>
    <row r="64" spans="1:16" ht="24" customHeight="1" x14ac:dyDescent="0.25">
      <c r="A64" s="77"/>
      <c r="B64" s="79" t="s">
        <v>237</v>
      </c>
      <c r="C64" s="132"/>
      <c r="D64" s="137"/>
      <c r="E64" s="132" t="s">
        <v>238</v>
      </c>
      <c r="F64" s="139"/>
      <c r="G64" s="139" t="s">
        <v>239</v>
      </c>
      <c r="H64" s="139"/>
      <c r="I64" s="139"/>
      <c r="J64" s="139"/>
      <c r="K64" s="139"/>
      <c r="L64" s="139"/>
      <c r="M64" s="26"/>
      <c r="N64" s="139"/>
      <c r="O64" s="139"/>
      <c r="P64" s="81"/>
    </row>
    <row r="65" spans="1:16" ht="42.75" customHeight="1" x14ac:dyDescent="0.25">
      <c r="A65" s="77"/>
      <c r="B65" s="79" t="s">
        <v>240</v>
      </c>
      <c r="C65" s="132"/>
      <c r="D65" s="137"/>
      <c r="E65" s="132" t="s">
        <v>241</v>
      </c>
      <c r="F65" s="139"/>
      <c r="G65" s="139" t="s">
        <v>242</v>
      </c>
      <c r="H65" s="139"/>
      <c r="I65" s="139"/>
      <c r="J65" s="139"/>
      <c r="K65" s="139"/>
      <c r="L65" s="139"/>
      <c r="M65" s="26"/>
      <c r="N65" s="139"/>
      <c r="O65" s="139"/>
      <c r="P65" s="81"/>
    </row>
    <row r="66" spans="1:16" ht="51" x14ac:dyDescent="0.25">
      <c r="A66" s="77"/>
      <c r="B66" s="79" t="s">
        <v>243</v>
      </c>
      <c r="C66" s="132"/>
      <c r="D66" s="137"/>
      <c r="E66" s="132" t="s">
        <v>46</v>
      </c>
      <c r="F66" s="139"/>
      <c r="G66" s="139" t="s">
        <v>466</v>
      </c>
      <c r="H66" s="139"/>
      <c r="I66" s="139"/>
      <c r="J66" s="139"/>
      <c r="K66" s="139"/>
      <c r="L66" s="139"/>
      <c r="M66" s="26">
        <f>'PPAS 2023 (rincian belanja)'!J66</f>
        <v>15000000</v>
      </c>
      <c r="N66" s="139"/>
      <c r="O66" s="139"/>
      <c r="P66" s="85" t="s">
        <v>467</v>
      </c>
    </row>
    <row r="67" spans="1:16" ht="38.25" customHeight="1" x14ac:dyDescent="0.25">
      <c r="A67" s="77"/>
      <c r="B67" s="79" t="s">
        <v>245</v>
      </c>
      <c r="C67" s="132"/>
      <c r="D67" s="137"/>
      <c r="E67" s="132" t="s">
        <v>47</v>
      </c>
      <c r="F67" s="139"/>
      <c r="G67" s="139" t="s">
        <v>246</v>
      </c>
      <c r="H67" s="139"/>
      <c r="I67" s="139"/>
      <c r="J67" s="139"/>
      <c r="K67" s="139"/>
      <c r="L67" s="139"/>
      <c r="M67" s="26">
        <v>0</v>
      </c>
      <c r="N67" s="139"/>
      <c r="O67" s="139"/>
      <c r="P67" s="85">
        <v>1</v>
      </c>
    </row>
    <row r="68" spans="1:16" ht="24.75" customHeight="1" x14ac:dyDescent="0.25">
      <c r="A68" s="77"/>
      <c r="B68" s="79" t="s">
        <v>247</v>
      </c>
      <c r="C68" s="132"/>
      <c r="D68" s="155" t="s">
        <v>48</v>
      </c>
      <c r="E68" s="155"/>
      <c r="F68" s="139"/>
      <c r="G68" s="139" t="s">
        <v>248</v>
      </c>
      <c r="H68" s="139"/>
      <c r="I68" s="139"/>
      <c r="J68" s="139"/>
      <c r="K68" s="139"/>
      <c r="L68" s="139"/>
      <c r="M68" s="26"/>
      <c r="N68" s="139"/>
      <c r="O68" s="139"/>
      <c r="P68" s="81"/>
    </row>
    <row r="69" spans="1:16" ht="26.25" customHeight="1" x14ac:dyDescent="0.25">
      <c r="A69" s="77"/>
      <c r="B69" s="79" t="s">
        <v>249</v>
      </c>
      <c r="C69" s="132"/>
      <c r="D69" s="137"/>
      <c r="E69" s="132" t="s">
        <v>250</v>
      </c>
      <c r="F69" s="139"/>
      <c r="G69" s="139" t="s">
        <v>251</v>
      </c>
      <c r="H69" s="139"/>
      <c r="I69" s="139"/>
      <c r="J69" s="139"/>
      <c r="K69" s="139"/>
      <c r="L69" s="139"/>
      <c r="M69" s="26"/>
      <c r="N69" s="139"/>
      <c r="O69" s="139"/>
      <c r="P69" s="81"/>
    </row>
    <row r="70" spans="1:16" ht="25.5" x14ac:dyDescent="0.25">
      <c r="A70" s="77"/>
      <c r="B70" s="79" t="s">
        <v>252</v>
      </c>
      <c r="C70" s="132"/>
      <c r="D70" s="137"/>
      <c r="E70" s="132" t="s">
        <v>6</v>
      </c>
      <c r="F70" s="139"/>
      <c r="G70" s="139" t="s">
        <v>253</v>
      </c>
      <c r="H70" s="139"/>
      <c r="I70" s="139"/>
      <c r="J70" s="139"/>
      <c r="K70" s="139"/>
      <c r="L70" s="139"/>
      <c r="M70" s="26">
        <f>'PPAS 2023 (rincian belanja)'!J70</f>
        <v>0</v>
      </c>
      <c r="N70" s="139"/>
      <c r="O70" s="139"/>
      <c r="P70" s="85">
        <v>1</v>
      </c>
    </row>
    <row r="71" spans="1:16" ht="39" customHeight="1" x14ac:dyDescent="0.25">
      <c r="A71" s="77"/>
      <c r="B71" s="79" t="s">
        <v>254</v>
      </c>
      <c r="C71" s="132"/>
      <c r="D71" s="137"/>
      <c r="E71" s="132" t="s">
        <v>49</v>
      </c>
      <c r="F71" s="139"/>
      <c r="G71" s="139" t="s">
        <v>468</v>
      </c>
      <c r="H71" s="139"/>
      <c r="I71" s="139"/>
      <c r="J71" s="139"/>
      <c r="K71" s="139"/>
      <c r="L71" s="139"/>
      <c r="M71" s="26">
        <f>'PPAS 2023 (rincian belanja)'!J71</f>
        <v>15000000</v>
      </c>
      <c r="N71" s="139"/>
      <c r="O71" s="139"/>
      <c r="P71" s="85">
        <v>1</v>
      </c>
    </row>
    <row r="72" spans="1:16" ht="25.5" x14ac:dyDescent="0.25">
      <c r="A72" s="77"/>
      <c r="B72" s="79" t="s">
        <v>256</v>
      </c>
      <c r="C72" s="132"/>
      <c r="D72" s="137"/>
      <c r="E72" s="132" t="s">
        <v>50</v>
      </c>
      <c r="F72" s="139"/>
      <c r="G72" s="139" t="s">
        <v>469</v>
      </c>
      <c r="H72" s="139"/>
      <c r="I72" s="139"/>
      <c r="J72" s="139"/>
      <c r="K72" s="139"/>
      <c r="L72" s="139"/>
      <c r="M72" s="26">
        <f>'PPAS 2023 (rincian belanja)'!J72</f>
        <v>57055200</v>
      </c>
      <c r="N72" s="139"/>
      <c r="O72" s="139"/>
      <c r="P72" s="85">
        <v>1</v>
      </c>
    </row>
    <row r="73" spans="1:16" ht="24.75" customHeight="1" x14ac:dyDescent="0.25">
      <c r="A73" s="77"/>
      <c r="B73" s="79" t="s">
        <v>258</v>
      </c>
      <c r="C73" s="132"/>
      <c r="D73" s="155" t="s">
        <v>51</v>
      </c>
      <c r="E73" s="155"/>
      <c r="F73" s="139"/>
      <c r="G73" s="139" t="s">
        <v>259</v>
      </c>
      <c r="H73" s="139"/>
      <c r="I73" s="139"/>
      <c r="J73" s="139"/>
      <c r="K73" s="139"/>
      <c r="L73" s="139"/>
      <c r="M73" s="26"/>
      <c r="N73" s="139"/>
      <c r="O73" s="139"/>
      <c r="P73" s="81"/>
    </row>
    <row r="74" spans="1:16" ht="12.75" customHeight="1" x14ac:dyDescent="0.25">
      <c r="A74" s="77"/>
      <c r="B74" s="79" t="s">
        <v>260</v>
      </c>
      <c r="C74" s="132"/>
      <c r="D74" s="137"/>
      <c r="E74" s="132" t="s">
        <v>261</v>
      </c>
      <c r="F74" s="139"/>
      <c r="G74" s="139" t="s">
        <v>262</v>
      </c>
      <c r="H74" s="139"/>
      <c r="I74" s="139"/>
      <c r="J74" s="139"/>
      <c r="K74" s="139"/>
      <c r="L74" s="139"/>
      <c r="M74" s="26"/>
      <c r="N74" s="139"/>
      <c r="O74" s="139"/>
      <c r="P74" s="81"/>
    </row>
    <row r="75" spans="1:16" ht="25.5" x14ac:dyDescent="0.25">
      <c r="A75" s="77"/>
      <c r="B75" s="79" t="s">
        <v>263</v>
      </c>
      <c r="C75" s="132"/>
      <c r="D75" s="137"/>
      <c r="E75" s="132" t="s">
        <v>52</v>
      </c>
      <c r="F75" s="139"/>
      <c r="G75" s="139" t="s">
        <v>264</v>
      </c>
      <c r="H75" s="139"/>
      <c r="I75" s="139"/>
      <c r="J75" s="139"/>
      <c r="K75" s="139"/>
      <c r="L75" s="139"/>
      <c r="M75" s="26">
        <f>'PPAS 2023 (rincian belanja)'!J75</f>
        <v>44630000</v>
      </c>
      <c r="N75" s="139"/>
      <c r="O75" s="139"/>
      <c r="P75" s="85" t="s">
        <v>465</v>
      </c>
    </row>
    <row r="76" spans="1:16" x14ac:dyDescent="0.25">
      <c r="A76" s="77"/>
      <c r="B76" s="79" t="s">
        <v>265</v>
      </c>
      <c r="C76" s="132"/>
      <c r="D76" s="137"/>
      <c r="E76" s="132" t="s">
        <v>53</v>
      </c>
      <c r="F76" s="139"/>
      <c r="G76" s="139" t="s">
        <v>266</v>
      </c>
      <c r="H76" s="139"/>
      <c r="I76" s="139"/>
      <c r="J76" s="139"/>
      <c r="K76" s="139"/>
      <c r="L76" s="139"/>
      <c r="M76" s="26">
        <f>'PPAS 2023 (rincian belanja)'!J76</f>
        <v>0</v>
      </c>
      <c r="N76" s="139"/>
      <c r="O76" s="139"/>
      <c r="P76" s="85">
        <v>1</v>
      </c>
    </row>
    <row r="77" spans="1:16" ht="12.75" customHeight="1" x14ac:dyDescent="0.25">
      <c r="A77" s="77"/>
      <c r="B77" s="79" t="s">
        <v>267</v>
      </c>
      <c r="C77" s="132"/>
      <c r="D77" s="137"/>
      <c r="E77" s="132" t="s">
        <v>268</v>
      </c>
      <c r="F77" s="139"/>
      <c r="G77" s="139" t="s">
        <v>269</v>
      </c>
      <c r="H77" s="139"/>
      <c r="I77" s="139"/>
      <c r="J77" s="139"/>
      <c r="K77" s="139"/>
      <c r="L77" s="139"/>
      <c r="M77" s="26"/>
      <c r="N77" s="139"/>
      <c r="O77" s="139"/>
      <c r="P77" s="81"/>
    </row>
    <row r="78" spans="1:16" ht="25.5" x14ac:dyDescent="0.25">
      <c r="A78" s="77"/>
      <c r="B78" s="79" t="s">
        <v>270</v>
      </c>
      <c r="C78" s="132"/>
      <c r="D78" s="137"/>
      <c r="E78" s="132" t="s">
        <v>54</v>
      </c>
      <c r="F78" s="139"/>
      <c r="G78" s="139" t="s">
        <v>271</v>
      </c>
      <c r="H78" s="139"/>
      <c r="I78" s="139"/>
      <c r="J78" s="139"/>
      <c r="K78" s="139"/>
      <c r="L78" s="139"/>
      <c r="M78" s="26">
        <f>'PPAS 2023 (rincian belanja)'!J78</f>
        <v>190000000</v>
      </c>
      <c r="N78" s="139"/>
      <c r="O78" s="139"/>
      <c r="P78" s="85">
        <v>1</v>
      </c>
    </row>
    <row r="79" spans="1:16" ht="38.25" x14ac:dyDescent="0.25">
      <c r="A79" s="77"/>
      <c r="B79" s="79" t="s">
        <v>272</v>
      </c>
      <c r="C79" s="132"/>
      <c r="D79" s="137"/>
      <c r="E79" s="132" t="s">
        <v>273</v>
      </c>
      <c r="F79" s="139"/>
      <c r="G79" s="139" t="s">
        <v>274</v>
      </c>
      <c r="H79" s="139"/>
      <c r="I79" s="139"/>
      <c r="J79" s="139"/>
      <c r="K79" s="139"/>
      <c r="L79" s="139"/>
      <c r="M79" s="26"/>
      <c r="N79" s="139"/>
      <c r="O79" s="139"/>
      <c r="P79" s="81"/>
    </row>
    <row r="80" spans="1:16" ht="38.25" customHeight="1" x14ac:dyDescent="0.25">
      <c r="A80" s="77"/>
      <c r="B80" s="79" t="s">
        <v>275</v>
      </c>
      <c r="C80" s="132"/>
      <c r="D80" s="137"/>
      <c r="E80" s="132" t="s">
        <v>276</v>
      </c>
      <c r="F80" s="139"/>
      <c r="G80" s="139" t="s">
        <v>277</v>
      </c>
      <c r="H80" s="139"/>
      <c r="I80" s="139"/>
      <c r="J80" s="139"/>
      <c r="K80" s="139"/>
      <c r="L80" s="139"/>
      <c r="M80" s="26"/>
      <c r="N80" s="139"/>
      <c r="O80" s="139"/>
      <c r="P80" s="81"/>
    </row>
    <row r="81" spans="1:16" ht="12.75" customHeight="1" x14ac:dyDescent="0.25">
      <c r="A81" s="77"/>
      <c r="B81" s="79" t="s">
        <v>278</v>
      </c>
      <c r="C81" s="132"/>
      <c r="D81" s="137"/>
      <c r="E81" s="132" t="s">
        <v>279</v>
      </c>
      <c r="F81" s="139"/>
      <c r="G81" s="139" t="s">
        <v>280</v>
      </c>
      <c r="H81" s="139"/>
      <c r="I81" s="139"/>
      <c r="J81" s="139"/>
      <c r="K81" s="139"/>
      <c r="L81" s="139"/>
      <c r="M81" s="26"/>
      <c r="N81" s="139"/>
      <c r="O81" s="139"/>
      <c r="P81" s="81"/>
    </row>
    <row r="82" spans="1:16" x14ac:dyDescent="0.25">
      <c r="A82" s="77"/>
      <c r="B82" s="79" t="s">
        <v>281</v>
      </c>
      <c r="C82" s="132"/>
      <c r="D82" s="155" t="s">
        <v>55</v>
      </c>
      <c r="E82" s="155"/>
      <c r="F82" s="139"/>
      <c r="G82" s="139"/>
      <c r="H82" s="139"/>
      <c r="I82" s="139"/>
      <c r="J82" s="139"/>
      <c r="K82" s="139"/>
      <c r="L82" s="139"/>
      <c r="M82" s="26"/>
      <c r="N82" s="139"/>
      <c r="O82" s="139"/>
      <c r="P82" s="81"/>
    </row>
    <row r="83" spans="1:16" ht="25.5" x14ac:dyDescent="0.25">
      <c r="A83" s="77"/>
      <c r="B83" s="79" t="s">
        <v>282</v>
      </c>
      <c r="C83" s="132"/>
      <c r="D83" s="137"/>
      <c r="E83" s="132" t="s">
        <v>56</v>
      </c>
      <c r="F83" s="139"/>
      <c r="G83" s="139"/>
      <c r="H83" s="139"/>
      <c r="I83" s="139"/>
      <c r="J83" s="139"/>
      <c r="K83" s="139"/>
      <c r="L83" s="139"/>
      <c r="M83" s="26"/>
      <c r="N83" s="139"/>
      <c r="O83" s="139"/>
      <c r="P83" s="81"/>
    </row>
    <row r="84" spans="1:16" x14ac:dyDescent="0.25">
      <c r="A84" s="77"/>
      <c r="B84" s="79"/>
      <c r="C84" s="132"/>
      <c r="D84" s="137"/>
      <c r="E84" s="137"/>
      <c r="F84" s="89"/>
      <c r="G84" s="139"/>
      <c r="H84" s="139"/>
      <c r="I84" s="139"/>
      <c r="J84" s="139"/>
      <c r="K84" s="139"/>
      <c r="L84" s="139"/>
      <c r="M84" s="26"/>
      <c r="N84" s="139"/>
      <c r="O84" s="139"/>
      <c r="P84" s="81"/>
    </row>
    <row r="85" spans="1:16" x14ac:dyDescent="0.25">
      <c r="A85" s="77"/>
      <c r="B85" s="79">
        <v>7</v>
      </c>
      <c r="C85" s="155" t="s">
        <v>57</v>
      </c>
      <c r="D85" s="155"/>
      <c r="E85" s="155"/>
      <c r="F85" s="139"/>
      <c r="G85" s="139"/>
      <c r="H85" s="139"/>
      <c r="I85" s="139"/>
      <c r="J85" s="139"/>
      <c r="K85" s="139"/>
      <c r="L85" s="139"/>
      <c r="M85" s="26"/>
      <c r="N85" s="139"/>
      <c r="O85" s="139"/>
      <c r="P85" s="81"/>
    </row>
    <row r="86" spans="1:16" x14ac:dyDescent="0.25">
      <c r="A86" s="77"/>
      <c r="B86" s="79">
        <v>7.01</v>
      </c>
      <c r="C86" s="155" t="s">
        <v>58</v>
      </c>
      <c r="D86" s="155"/>
      <c r="E86" s="155"/>
      <c r="F86" s="139"/>
      <c r="G86" s="139"/>
      <c r="H86" s="139"/>
      <c r="I86" s="139"/>
      <c r="J86" s="139"/>
      <c r="K86" s="139"/>
      <c r="L86" s="139"/>
      <c r="M86" s="26"/>
      <c r="N86" s="139"/>
      <c r="O86" s="139"/>
      <c r="P86" s="81"/>
    </row>
    <row r="87" spans="1:16" ht="25.5" customHeight="1" x14ac:dyDescent="0.25">
      <c r="A87" s="77"/>
      <c r="B87" s="79" t="s">
        <v>283</v>
      </c>
      <c r="C87" s="155" t="s">
        <v>59</v>
      </c>
      <c r="D87" s="155"/>
      <c r="E87" s="155"/>
      <c r="F87" s="139"/>
      <c r="G87" s="139" t="s">
        <v>284</v>
      </c>
      <c r="H87" s="139"/>
      <c r="I87" s="139"/>
      <c r="J87" s="139"/>
      <c r="K87" s="139"/>
      <c r="L87" s="139"/>
      <c r="M87" s="26"/>
      <c r="N87" s="139"/>
      <c r="O87" s="139"/>
      <c r="P87" s="81" t="s">
        <v>285</v>
      </c>
    </row>
    <row r="88" spans="1:16" ht="24.75" customHeight="1" x14ac:dyDescent="0.25">
      <c r="A88" s="77"/>
      <c r="B88" s="79" t="s">
        <v>286</v>
      </c>
      <c r="C88" s="132"/>
      <c r="D88" s="155" t="s">
        <v>287</v>
      </c>
      <c r="E88" s="155"/>
      <c r="F88" s="139"/>
      <c r="G88" s="139" t="s">
        <v>288</v>
      </c>
      <c r="H88" s="139"/>
      <c r="I88" s="139"/>
      <c r="J88" s="139"/>
      <c r="K88" s="139"/>
      <c r="L88" s="139"/>
      <c r="M88" s="26"/>
      <c r="N88" s="139"/>
      <c r="O88" s="139"/>
      <c r="P88" s="81"/>
    </row>
    <row r="89" spans="1:16" ht="63.75" x14ac:dyDescent="0.25">
      <c r="A89" s="77"/>
      <c r="B89" s="79" t="s">
        <v>289</v>
      </c>
      <c r="C89" s="132"/>
      <c r="D89" s="137"/>
      <c r="E89" s="132" t="s">
        <v>290</v>
      </c>
      <c r="F89" s="139"/>
      <c r="G89" s="139" t="s">
        <v>291</v>
      </c>
      <c r="H89" s="139"/>
      <c r="I89" s="139"/>
      <c r="J89" s="139"/>
      <c r="K89" s="139"/>
      <c r="L89" s="139"/>
      <c r="M89" s="26"/>
      <c r="N89" s="139"/>
      <c r="O89" s="139"/>
      <c r="P89" s="81"/>
    </row>
    <row r="90" spans="1:16" ht="25.5" x14ac:dyDescent="0.25">
      <c r="A90" s="77"/>
      <c r="B90" s="79" t="s">
        <v>292</v>
      </c>
      <c r="C90" s="132"/>
      <c r="D90" s="137"/>
      <c r="E90" s="132" t="s">
        <v>293</v>
      </c>
      <c r="F90" s="139"/>
      <c r="G90" s="139" t="s">
        <v>294</v>
      </c>
      <c r="H90" s="139"/>
      <c r="I90" s="139"/>
      <c r="J90" s="139"/>
      <c r="K90" s="139"/>
      <c r="L90" s="139"/>
      <c r="M90" s="26"/>
      <c r="N90" s="139"/>
      <c r="O90" s="139"/>
      <c r="P90" s="81"/>
    </row>
    <row r="91" spans="1:16" ht="41.25" customHeight="1" x14ac:dyDescent="0.25">
      <c r="A91" s="77"/>
      <c r="B91" s="79" t="s">
        <v>295</v>
      </c>
      <c r="C91" s="132"/>
      <c r="D91" s="155" t="s">
        <v>60</v>
      </c>
      <c r="E91" s="155"/>
      <c r="F91" s="139"/>
      <c r="G91" s="139" t="s">
        <v>296</v>
      </c>
      <c r="H91" s="139"/>
      <c r="I91" s="139"/>
      <c r="J91" s="139"/>
      <c r="K91" s="139"/>
      <c r="L91" s="139"/>
      <c r="M91" s="26"/>
      <c r="N91" s="139"/>
      <c r="O91" s="139"/>
      <c r="P91" s="81"/>
    </row>
    <row r="92" spans="1:16" ht="25.5" customHeight="1" x14ac:dyDescent="0.25">
      <c r="A92" s="77"/>
      <c r="B92" s="79" t="s">
        <v>297</v>
      </c>
      <c r="C92" s="132"/>
      <c r="D92" s="137"/>
      <c r="E92" s="132" t="s">
        <v>298</v>
      </c>
      <c r="F92" s="139"/>
      <c r="G92" s="139" t="s">
        <v>299</v>
      </c>
      <c r="H92" s="139"/>
      <c r="I92" s="139"/>
      <c r="J92" s="139"/>
      <c r="K92" s="139"/>
      <c r="L92" s="139"/>
      <c r="M92" s="26"/>
      <c r="N92" s="139"/>
      <c r="O92" s="139"/>
      <c r="P92" s="81"/>
    </row>
    <row r="93" spans="1:16" ht="56.25" customHeight="1" x14ac:dyDescent="0.25">
      <c r="A93" s="77"/>
      <c r="B93" s="79" t="s">
        <v>302</v>
      </c>
      <c r="C93" s="132"/>
      <c r="D93" s="137"/>
      <c r="E93" s="132" t="s">
        <v>61</v>
      </c>
      <c r="F93" s="139"/>
      <c r="G93" s="139" t="s">
        <v>303</v>
      </c>
      <c r="H93" s="139"/>
      <c r="I93" s="139"/>
      <c r="J93" s="139"/>
      <c r="K93" s="139"/>
      <c r="L93" s="139"/>
      <c r="M93" s="26">
        <f>'PPAS 2023 (rincian belanja)'!J93</f>
        <v>0</v>
      </c>
      <c r="N93" s="139"/>
      <c r="O93" s="139"/>
      <c r="P93" s="81" t="s">
        <v>1</v>
      </c>
    </row>
    <row r="94" spans="1:16" ht="38.25" customHeight="1" x14ac:dyDescent="0.25">
      <c r="A94" s="77"/>
      <c r="B94" s="79" t="s">
        <v>304</v>
      </c>
      <c r="C94" s="132"/>
      <c r="D94" s="137"/>
      <c r="E94" s="132" t="s">
        <v>305</v>
      </c>
      <c r="F94" s="139"/>
      <c r="G94" s="139" t="s">
        <v>306</v>
      </c>
      <c r="H94" s="139"/>
      <c r="I94" s="139"/>
      <c r="J94" s="139"/>
      <c r="K94" s="139"/>
      <c r="L94" s="139"/>
      <c r="M94" s="26"/>
      <c r="N94" s="139"/>
      <c r="O94" s="139"/>
      <c r="P94" s="81"/>
    </row>
    <row r="95" spans="1:16" ht="24.75" customHeight="1" x14ac:dyDescent="0.25">
      <c r="A95" s="77"/>
      <c r="B95" s="79" t="s">
        <v>307</v>
      </c>
      <c r="C95" s="132"/>
      <c r="D95" s="155" t="s">
        <v>308</v>
      </c>
      <c r="E95" s="155"/>
      <c r="F95" s="139"/>
      <c r="G95" s="139" t="s">
        <v>309</v>
      </c>
      <c r="H95" s="139"/>
      <c r="I95" s="139"/>
      <c r="J95" s="139"/>
      <c r="K95" s="139"/>
      <c r="L95" s="139"/>
      <c r="M95" s="26"/>
      <c r="N95" s="139"/>
      <c r="O95" s="139"/>
      <c r="P95" s="81"/>
    </row>
    <row r="96" spans="1:16" ht="63.75" x14ac:dyDescent="0.25">
      <c r="A96" s="77"/>
      <c r="B96" s="79" t="s">
        <v>310</v>
      </c>
      <c r="C96" s="132"/>
      <c r="D96" s="137"/>
      <c r="E96" s="132" t="s">
        <v>311</v>
      </c>
      <c r="F96" s="139"/>
      <c r="G96" s="139" t="s">
        <v>312</v>
      </c>
      <c r="H96" s="139"/>
      <c r="I96" s="139"/>
      <c r="J96" s="139"/>
      <c r="K96" s="139"/>
      <c r="L96" s="139"/>
      <c r="M96" s="26"/>
      <c r="N96" s="139"/>
      <c r="O96" s="139"/>
      <c r="P96" s="81"/>
    </row>
    <row r="97" spans="1:16" ht="51" x14ac:dyDescent="0.25">
      <c r="A97" s="77"/>
      <c r="B97" s="79" t="s">
        <v>313</v>
      </c>
      <c r="C97" s="132"/>
      <c r="D97" s="137"/>
      <c r="E97" s="132" t="s">
        <v>314</v>
      </c>
      <c r="F97" s="139"/>
      <c r="G97" s="139" t="s">
        <v>315</v>
      </c>
      <c r="H97" s="139"/>
      <c r="I97" s="139"/>
      <c r="J97" s="139"/>
      <c r="K97" s="139"/>
      <c r="L97" s="139"/>
      <c r="M97" s="26"/>
      <c r="N97" s="139"/>
      <c r="O97" s="139"/>
      <c r="P97" s="81"/>
    </row>
    <row r="98" spans="1:16" ht="27" customHeight="1" x14ac:dyDescent="0.25">
      <c r="A98" s="77"/>
      <c r="B98" s="79" t="s">
        <v>316</v>
      </c>
      <c r="C98" s="132"/>
      <c r="D98" s="155" t="s">
        <v>62</v>
      </c>
      <c r="E98" s="155"/>
      <c r="F98" s="139"/>
      <c r="G98" s="139" t="s">
        <v>317</v>
      </c>
      <c r="H98" s="139"/>
      <c r="I98" s="139"/>
      <c r="J98" s="139"/>
      <c r="K98" s="139"/>
      <c r="L98" s="139"/>
      <c r="M98" s="26"/>
      <c r="N98" s="139"/>
      <c r="O98" s="139"/>
      <c r="P98" s="81"/>
    </row>
    <row r="99" spans="1:16" ht="38.25" x14ac:dyDescent="0.25">
      <c r="A99" s="77"/>
      <c r="B99" s="79" t="s">
        <v>318</v>
      </c>
      <c r="C99" s="132"/>
      <c r="D99" s="137"/>
      <c r="E99" s="132" t="s">
        <v>319</v>
      </c>
      <c r="F99" s="139"/>
      <c r="G99" s="139" t="s">
        <v>320</v>
      </c>
      <c r="H99" s="139"/>
      <c r="I99" s="139"/>
      <c r="J99" s="139"/>
      <c r="K99" s="139"/>
      <c r="L99" s="139"/>
      <c r="M99" s="26"/>
      <c r="N99" s="139"/>
      <c r="O99" s="139"/>
      <c r="P99" s="81"/>
    </row>
    <row r="100" spans="1:16" ht="25.5" x14ac:dyDescent="0.25">
      <c r="A100" s="77"/>
      <c r="B100" s="79" t="s">
        <v>321</v>
      </c>
      <c r="C100" s="132"/>
      <c r="D100" s="137"/>
      <c r="E100" s="132" t="s">
        <v>322</v>
      </c>
      <c r="F100" s="139"/>
      <c r="G100" s="139" t="s">
        <v>323</v>
      </c>
      <c r="H100" s="139"/>
      <c r="I100" s="139"/>
      <c r="J100" s="139"/>
      <c r="K100" s="139"/>
      <c r="L100" s="139"/>
      <c r="M100" s="26"/>
      <c r="N100" s="139"/>
      <c r="O100" s="139"/>
      <c r="P100" s="81"/>
    </row>
    <row r="101" spans="1:16" ht="38.25" customHeight="1" x14ac:dyDescent="0.25">
      <c r="A101" s="77"/>
      <c r="B101" s="79" t="s">
        <v>324</v>
      </c>
      <c r="C101" s="132"/>
      <c r="D101" s="137"/>
      <c r="E101" s="132" t="s">
        <v>63</v>
      </c>
      <c r="F101" s="139"/>
      <c r="G101" s="139" t="s">
        <v>325</v>
      </c>
      <c r="H101" s="139"/>
      <c r="I101" s="139"/>
      <c r="J101" s="139"/>
      <c r="K101" s="139"/>
      <c r="L101" s="139"/>
      <c r="M101" s="27">
        <f>'PPAS 2023 (rincian belanja)'!J101</f>
        <v>10000000</v>
      </c>
      <c r="N101" s="139"/>
      <c r="O101" s="139"/>
      <c r="P101" s="89" t="s">
        <v>17</v>
      </c>
    </row>
    <row r="102" spans="1:16" x14ac:dyDescent="0.25">
      <c r="A102" s="77"/>
      <c r="B102" s="79"/>
      <c r="C102" s="132"/>
      <c r="D102" s="137"/>
      <c r="E102" s="137"/>
      <c r="F102" s="137"/>
      <c r="G102" s="137"/>
      <c r="H102" s="89"/>
      <c r="I102" s="89"/>
      <c r="J102" s="89"/>
      <c r="K102" s="89"/>
      <c r="L102" s="89"/>
      <c r="M102" s="28"/>
      <c r="N102" s="89"/>
      <c r="O102" s="89"/>
      <c r="P102" s="81"/>
    </row>
    <row r="103" spans="1:16" ht="24.75" customHeight="1" x14ac:dyDescent="0.25">
      <c r="A103" s="77"/>
      <c r="B103" s="79" t="s">
        <v>326</v>
      </c>
      <c r="C103" s="165" t="s">
        <v>64</v>
      </c>
      <c r="D103" s="166"/>
      <c r="E103" s="167"/>
      <c r="F103" s="134"/>
      <c r="G103" s="139" t="s">
        <v>327</v>
      </c>
      <c r="H103" s="139"/>
      <c r="I103" s="139"/>
      <c r="J103" s="139"/>
      <c r="K103" s="139"/>
      <c r="L103" s="139"/>
      <c r="M103" s="28"/>
      <c r="N103" s="139"/>
      <c r="O103" s="139"/>
      <c r="P103" s="90">
        <v>0.8</v>
      </c>
    </row>
    <row r="104" spans="1:16" ht="16.5" customHeight="1" x14ac:dyDescent="0.25">
      <c r="A104" s="77"/>
      <c r="B104" s="79" t="s">
        <v>328</v>
      </c>
      <c r="C104" s="132"/>
      <c r="D104" s="91" t="s">
        <v>65</v>
      </c>
      <c r="E104" s="92"/>
      <c r="F104" s="92"/>
      <c r="G104" s="139" t="s">
        <v>329</v>
      </c>
      <c r="H104" s="139"/>
      <c r="I104" s="139"/>
      <c r="J104" s="139"/>
      <c r="K104" s="139"/>
      <c r="L104" s="139"/>
      <c r="M104" s="27"/>
      <c r="N104" s="139"/>
      <c r="O104" s="139"/>
      <c r="P104" s="86"/>
    </row>
    <row r="105" spans="1:16" ht="39" customHeight="1" x14ac:dyDescent="0.25">
      <c r="A105" s="77"/>
      <c r="B105" s="79" t="s">
        <v>331</v>
      </c>
      <c r="C105" s="132"/>
      <c r="D105" s="137"/>
      <c r="E105" s="139" t="s">
        <v>66</v>
      </c>
      <c r="F105" s="139"/>
      <c r="G105" s="139" t="s">
        <v>459</v>
      </c>
      <c r="H105" s="139"/>
      <c r="I105" s="139"/>
      <c r="J105" s="139"/>
      <c r="K105" s="139"/>
      <c r="L105" s="139"/>
      <c r="M105" s="27">
        <f>'PPAS 2023 (rincian belanja)'!J105</f>
        <v>9000000</v>
      </c>
      <c r="N105" s="139"/>
      <c r="O105" s="139"/>
      <c r="P105" s="137" t="s">
        <v>17</v>
      </c>
    </row>
    <row r="106" spans="1:16" ht="59.25" customHeight="1" x14ac:dyDescent="0.25">
      <c r="A106" s="77"/>
      <c r="B106" s="79" t="s">
        <v>332</v>
      </c>
      <c r="C106" s="132"/>
      <c r="D106" s="137"/>
      <c r="E106" s="139" t="s">
        <v>67</v>
      </c>
      <c r="F106" s="139"/>
      <c r="G106" s="139" t="s">
        <v>333</v>
      </c>
      <c r="H106" s="139"/>
      <c r="I106" s="139"/>
      <c r="J106" s="139"/>
      <c r="K106" s="139"/>
      <c r="L106" s="139"/>
      <c r="M106" s="27">
        <f>'PPAS 2023 (rincian belanja)'!J106</f>
        <v>24000000</v>
      </c>
      <c r="N106" s="139"/>
      <c r="O106" s="139"/>
      <c r="P106" s="86" t="s">
        <v>28</v>
      </c>
    </row>
    <row r="107" spans="1:16" ht="24.75" customHeight="1" x14ac:dyDescent="0.25">
      <c r="A107" s="77"/>
      <c r="B107" s="79" t="s">
        <v>334</v>
      </c>
      <c r="C107" s="132"/>
      <c r="D107" s="137"/>
      <c r="E107" s="139" t="s">
        <v>68</v>
      </c>
      <c r="F107" s="139"/>
      <c r="G107" s="139" t="s">
        <v>335</v>
      </c>
      <c r="H107" s="139"/>
      <c r="I107" s="139"/>
      <c r="J107" s="139"/>
      <c r="K107" s="139"/>
      <c r="L107" s="139"/>
      <c r="M107" s="27">
        <v>10000000</v>
      </c>
      <c r="N107" s="139"/>
      <c r="O107" s="139"/>
      <c r="P107" s="86"/>
    </row>
    <row r="108" spans="1:16" x14ac:dyDescent="0.25">
      <c r="A108" s="77"/>
      <c r="B108" s="79"/>
      <c r="C108" s="132"/>
      <c r="D108" s="137"/>
      <c r="E108" s="139"/>
      <c r="F108" s="92"/>
      <c r="G108" s="140"/>
      <c r="H108" s="140"/>
      <c r="I108" s="140"/>
      <c r="J108" s="140"/>
      <c r="K108" s="140"/>
      <c r="L108" s="140"/>
      <c r="M108" s="26"/>
      <c r="N108" s="140"/>
      <c r="O108" s="140"/>
      <c r="P108" s="86"/>
    </row>
    <row r="109" spans="1:16" ht="24.75" customHeight="1" x14ac:dyDescent="0.25">
      <c r="A109" s="77"/>
      <c r="B109" s="79" t="s">
        <v>336</v>
      </c>
      <c r="C109" s="165" t="s">
        <v>69</v>
      </c>
      <c r="D109" s="166"/>
      <c r="E109" s="167"/>
      <c r="F109" s="134"/>
      <c r="G109" s="139" t="s">
        <v>337</v>
      </c>
      <c r="H109" s="139"/>
      <c r="I109" s="139"/>
      <c r="J109" s="139"/>
      <c r="K109" s="139"/>
      <c r="L109" s="139"/>
      <c r="M109" s="26"/>
      <c r="N109" s="139"/>
      <c r="O109" s="139"/>
      <c r="P109" s="137">
        <v>0</v>
      </c>
    </row>
    <row r="110" spans="1:16" ht="27.75" customHeight="1" x14ac:dyDescent="0.25">
      <c r="A110" s="77"/>
      <c r="B110" s="79" t="s">
        <v>338</v>
      </c>
      <c r="C110" s="87"/>
      <c r="D110" s="165" t="s">
        <v>70</v>
      </c>
      <c r="E110" s="167"/>
      <c r="F110" s="133"/>
      <c r="G110" s="132" t="s">
        <v>339</v>
      </c>
      <c r="H110" s="132"/>
      <c r="I110" s="132"/>
      <c r="J110" s="132"/>
      <c r="K110" s="132"/>
      <c r="L110" s="132"/>
      <c r="M110" s="26"/>
      <c r="N110" s="132"/>
      <c r="O110" s="132"/>
      <c r="P110" s="86" t="s">
        <v>98</v>
      </c>
    </row>
    <row r="111" spans="1:16" ht="63.75" x14ac:dyDescent="0.25">
      <c r="A111" s="77"/>
      <c r="B111" s="79" t="s">
        <v>342</v>
      </c>
      <c r="C111" s="132"/>
      <c r="D111" s="137"/>
      <c r="E111" s="139" t="s">
        <v>71</v>
      </c>
      <c r="F111" s="139"/>
      <c r="G111" s="132" t="s">
        <v>343</v>
      </c>
      <c r="H111" s="132"/>
      <c r="I111" s="132"/>
      <c r="J111" s="132"/>
      <c r="K111" s="132"/>
      <c r="L111" s="132"/>
      <c r="M111" s="26">
        <f>'PPAS 2023 (rincian belanja)'!J111</f>
        <v>9000000</v>
      </c>
      <c r="N111" s="132"/>
      <c r="O111" s="132"/>
      <c r="P111" s="86" t="s">
        <v>17</v>
      </c>
    </row>
    <row r="112" spans="1:16" ht="25.5" x14ac:dyDescent="0.25">
      <c r="A112" s="77"/>
      <c r="B112" s="79" t="s">
        <v>345</v>
      </c>
      <c r="C112" s="132"/>
      <c r="D112" s="137"/>
      <c r="E112" s="139" t="s">
        <v>72</v>
      </c>
      <c r="F112" s="139"/>
      <c r="G112" s="132" t="s">
        <v>458</v>
      </c>
      <c r="H112" s="132"/>
      <c r="I112" s="132"/>
      <c r="J112" s="132"/>
      <c r="K112" s="132"/>
      <c r="L112" s="132"/>
      <c r="M112" s="26">
        <f>'PPAS 2023 (rincian belanja)'!J112</f>
        <v>12280000</v>
      </c>
      <c r="N112" s="132"/>
      <c r="O112" s="132"/>
      <c r="P112" s="86" t="s">
        <v>17</v>
      </c>
    </row>
    <row r="113" spans="1:16" x14ac:dyDescent="0.25">
      <c r="A113" s="95"/>
      <c r="B113" s="97"/>
      <c r="C113" s="98"/>
      <c r="D113" s="99"/>
      <c r="E113" s="100"/>
      <c r="F113" s="101"/>
      <c r="G113" s="101"/>
      <c r="H113" s="101"/>
      <c r="I113" s="101"/>
      <c r="J113" s="101"/>
      <c r="K113" s="101"/>
      <c r="L113" s="101"/>
      <c r="M113" s="29"/>
      <c r="N113" s="101"/>
      <c r="O113" s="101"/>
      <c r="P113" s="96"/>
    </row>
    <row r="114" spans="1:16" ht="27.75" customHeight="1" x14ac:dyDescent="0.25">
      <c r="A114" s="77"/>
      <c r="B114" s="79" t="s">
        <v>347</v>
      </c>
      <c r="C114" s="165" t="s">
        <v>73</v>
      </c>
      <c r="D114" s="166"/>
      <c r="E114" s="167"/>
      <c r="F114" s="134"/>
      <c r="G114" s="139" t="s">
        <v>348</v>
      </c>
      <c r="H114" s="139"/>
      <c r="I114" s="139"/>
      <c r="J114" s="139"/>
      <c r="K114" s="139"/>
      <c r="L114" s="139"/>
      <c r="M114" s="30"/>
      <c r="N114" s="139"/>
      <c r="O114" s="139"/>
      <c r="P114" s="89">
        <v>0</v>
      </c>
    </row>
    <row r="115" spans="1:16" ht="28.5" customHeight="1" x14ac:dyDescent="0.25">
      <c r="A115" s="77"/>
      <c r="B115" s="79" t="s">
        <v>349</v>
      </c>
      <c r="C115" s="132"/>
      <c r="D115" s="165" t="s">
        <v>74</v>
      </c>
      <c r="E115" s="167"/>
      <c r="F115" s="133"/>
      <c r="G115" s="132" t="s">
        <v>350</v>
      </c>
      <c r="H115" s="139"/>
      <c r="I115" s="139"/>
      <c r="J115" s="139"/>
      <c r="K115" s="139"/>
      <c r="L115" s="139"/>
      <c r="M115" s="31"/>
      <c r="N115" s="139"/>
      <c r="O115" s="139"/>
      <c r="P115" s="81"/>
    </row>
    <row r="116" spans="1:16" ht="109.5" customHeight="1" x14ac:dyDescent="0.25">
      <c r="A116" s="77"/>
      <c r="B116" s="79" t="s">
        <v>352</v>
      </c>
      <c r="C116" s="132"/>
      <c r="D116" s="137"/>
      <c r="E116" s="139" t="s">
        <v>75</v>
      </c>
      <c r="F116" s="139"/>
      <c r="G116" s="132" t="s">
        <v>353</v>
      </c>
      <c r="H116" s="139"/>
      <c r="I116" s="139"/>
      <c r="J116" s="139"/>
      <c r="K116" s="139"/>
      <c r="L116" s="139"/>
      <c r="M116" s="31">
        <f>'PPAS 2023 (rincian belanja)'!J116</f>
        <v>40000000</v>
      </c>
      <c r="N116" s="139"/>
      <c r="O116" s="139"/>
      <c r="P116" s="89" t="s">
        <v>76</v>
      </c>
    </row>
    <row r="117" spans="1:16" ht="48" customHeight="1" x14ac:dyDescent="0.25">
      <c r="A117" s="77"/>
      <c r="B117" s="79" t="s">
        <v>354</v>
      </c>
      <c r="C117" s="132"/>
      <c r="D117" s="137"/>
      <c r="E117" s="139" t="s">
        <v>355</v>
      </c>
      <c r="F117" s="139"/>
      <c r="G117" s="132" t="s">
        <v>356</v>
      </c>
      <c r="H117" s="139"/>
      <c r="I117" s="139"/>
      <c r="J117" s="139"/>
      <c r="K117" s="139"/>
      <c r="L117" s="139"/>
      <c r="M117" s="31"/>
      <c r="N117" s="139"/>
      <c r="O117" s="139"/>
      <c r="P117" s="81"/>
    </row>
    <row r="118" spans="1:16" ht="25.5" x14ac:dyDescent="0.25">
      <c r="A118" s="77"/>
      <c r="B118" s="79" t="s">
        <v>357</v>
      </c>
      <c r="C118" s="132"/>
      <c r="D118" s="137"/>
      <c r="E118" s="139" t="s">
        <v>358</v>
      </c>
      <c r="F118" s="139"/>
      <c r="G118" s="132" t="s">
        <v>359</v>
      </c>
      <c r="H118" s="139"/>
      <c r="I118" s="139"/>
      <c r="J118" s="139"/>
      <c r="K118" s="139"/>
      <c r="L118" s="139"/>
      <c r="M118" s="31"/>
      <c r="N118" s="139"/>
      <c r="O118" s="139"/>
      <c r="P118" s="81"/>
    </row>
    <row r="119" spans="1:16" ht="63.75" x14ac:dyDescent="0.25">
      <c r="A119" s="77"/>
      <c r="B119" s="79" t="s">
        <v>361</v>
      </c>
      <c r="C119" s="132"/>
      <c r="D119" s="137"/>
      <c r="E119" s="139" t="s">
        <v>77</v>
      </c>
      <c r="F119" s="139"/>
      <c r="G119" s="132" t="s">
        <v>362</v>
      </c>
      <c r="H119" s="139"/>
      <c r="I119" s="139"/>
      <c r="J119" s="139"/>
      <c r="K119" s="139"/>
      <c r="L119" s="139"/>
      <c r="M119" s="31">
        <f>'PPAS 2023 (rincian belanja)'!J119</f>
        <v>0</v>
      </c>
      <c r="N119" s="139"/>
      <c r="O119" s="139"/>
      <c r="P119" s="89" t="s">
        <v>78</v>
      </c>
    </row>
    <row r="120" spans="1:16" ht="42.75" customHeight="1" x14ac:dyDescent="0.25">
      <c r="A120" s="77"/>
      <c r="B120" s="79" t="s">
        <v>363</v>
      </c>
      <c r="C120" s="132"/>
      <c r="D120" s="137"/>
      <c r="E120" s="139" t="s">
        <v>364</v>
      </c>
      <c r="F120" s="139"/>
      <c r="G120" s="132" t="s">
        <v>475</v>
      </c>
      <c r="H120" s="139"/>
      <c r="I120" s="139"/>
      <c r="J120" s="139"/>
      <c r="K120" s="139"/>
      <c r="L120" s="139"/>
      <c r="M120" s="31">
        <f>'PPAS 2023 (rincian belanja)'!J120</f>
        <v>7000000</v>
      </c>
      <c r="N120" s="139"/>
      <c r="O120" s="139"/>
      <c r="P120" s="81" t="s">
        <v>476</v>
      </c>
    </row>
    <row r="121" spans="1:16" ht="27.75" customHeight="1" x14ac:dyDescent="0.25">
      <c r="A121" s="77"/>
      <c r="B121" s="79"/>
      <c r="C121" s="132"/>
      <c r="D121" s="137"/>
      <c r="E121" s="139" t="s">
        <v>366</v>
      </c>
      <c r="F121" s="139"/>
      <c r="G121" s="132" t="s">
        <v>367</v>
      </c>
      <c r="H121" s="139"/>
      <c r="I121" s="139"/>
      <c r="J121" s="139"/>
      <c r="K121" s="139"/>
      <c r="L121" s="139"/>
      <c r="M121" s="31"/>
      <c r="N121" s="139"/>
      <c r="O121" s="139"/>
      <c r="P121" s="81"/>
    </row>
    <row r="122" spans="1:16" ht="24.75" customHeight="1" x14ac:dyDescent="0.25">
      <c r="A122" s="77"/>
      <c r="B122" s="79" t="s">
        <v>368</v>
      </c>
      <c r="C122" s="132"/>
      <c r="D122" s="137"/>
      <c r="E122" s="139" t="s">
        <v>369</v>
      </c>
      <c r="F122" s="139"/>
      <c r="G122" s="132" t="s">
        <v>370</v>
      </c>
      <c r="H122" s="139"/>
      <c r="I122" s="139"/>
      <c r="J122" s="139"/>
      <c r="K122" s="139"/>
      <c r="L122" s="139"/>
      <c r="M122" s="31"/>
      <c r="N122" s="139"/>
      <c r="O122" s="139"/>
      <c r="P122" s="81"/>
    </row>
    <row r="123" spans="1:16" ht="51" customHeight="1" x14ac:dyDescent="0.25">
      <c r="A123" s="77"/>
      <c r="B123" s="79" t="s">
        <v>372</v>
      </c>
      <c r="C123" s="78"/>
      <c r="D123" s="78"/>
      <c r="E123" s="139" t="s">
        <v>79</v>
      </c>
      <c r="F123" s="139"/>
      <c r="G123" s="132" t="s">
        <v>373</v>
      </c>
      <c r="H123" s="139"/>
      <c r="I123" s="139"/>
      <c r="J123" s="139"/>
      <c r="K123" s="139"/>
      <c r="L123" s="139"/>
      <c r="M123" s="31">
        <f>'PPAS 2023 (rincian belanja)'!J123</f>
        <v>7000000</v>
      </c>
      <c r="N123" s="139"/>
      <c r="O123" s="139"/>
      <c r="P123" s="81" t="s">
        <v>17</v>
      </c>
    </row>
    <row r="124" spans="1:16" x14ac:dyDescent="0.25">
      <c r="A124" s="77"/>
      <c r="B124" s="79"/>
      <c r="C124" s="132"/>
      <c r="D124" s="137"/>
      <c r="E124" s="139"/>
      <c r="F124" s="139"/>
      <c r="G124" s="137"/>
      <c r="H124" s="89"/>
      <c r="I124" s="89"/>
      <c r="J124" s="89"/>
      <c r="K124" s="89"/>
      <c r="L124" s="89"/>
      <c r="M124" s="31"/>
      <c r="N124" s="89"/>
      <c r="O124" s="89"/>
      <c r="P124" s="81"/>
    </row>
    <row r="125" spans="1:16" ht="24.75" customHeight="1" x14ac:dyDescent="0.25">
      <c r="A125" s="77"/>
      <c r="B125" s="79" t="s">
        <v>374</v>
      </c>
      <c r="C125" s="165" t="s">
        <v>80</v>
      </c>
      <c r="D125" s="166"/>
      <c r="E125" s="167"/>
      <c r="F125" s="134"/>
      <c r="G125" s="139" t="s">
        <v>375</v>
      </c>
      <c r="H125" s="139"/>
      <c r="I125" s="139"/>
      <c r="J125" s="139"/>
      <c r="K125" s="139"/>
      <c r="L125" s="139"/>
      <c r="M125" s="30"/>
      <c r="N125" s="139"/>
      <c r="O125" s="139"/>
      <c r="P125" s="106">
        <v>1</v>
      </c>
    </row>
    <row r="126" spans="1:16" ht="23.25" customHeight="1" x14ac:dyDescent="0.25">
      <c r="A126" s="77"/>
      <c r="B126" s="79" t="s">
        <v>376</v>
      </c>
      <c r="C126" s="132"/>
      <c r="D126" s="165" t="s">
        <v>81</v>
      </c>
      <c r="E126" s="167"/>
      <c r="F126" s="133"/>
      <c r="G126" s="132" t="s">
        <v>377</v>
      </c>
      <c r="H126" s="139"/>
      <c r="I126" s="139"/>
      <c r="J126" s="139"/>
      <c r="K126" s="139"/>
      <c r="L126" s="139"/>
      <c r="M126" s="31"/>
      <c r="N126" s="139"/>
      <c r="O126" s="139"/>
      <c r="P126" s="81"/>
    </row>
    <row r="127" spans="1:16" ht="36.75" customHeight="1" x14ac:dyDescent="0.25">
      <c r="A127" s="77"/>
      <c r="B127" s="79" t="s">
        <v>378</v>
      </c>
      <c r="C127" s="132"/>
      <c r="D127" s="137"/>
      <c r="E127" s="139" t="s">
        <v>379</v>
      </c>
      <c r="F127" s="139"/>
      <c r="G127" s="132" t="s">
        <v>380</v>
      </c>
      <c r="H127" s="139"/>
      <c r="I127" s="139"/>
      <c r="J127" s="139"/>
      <c r="K127" s="139"/>
      <c r="L127" s="139"/>
      <c r="M127" s="31">
        <f>'PPAS 2023 (rincian belanja)'!J127</f>
        <v>0</v>
      </c>
      <c r="N127" s="139"/>
      <c r="O127" s="139"/>
      <c r="P127" s="81"/>
    </row>
    <row r="128" spans="1:16" ht="38.25" customHeight="1" x14ac:dyDescent="0.25">
      <c r="A128" s="77"/>
      <c r="B128" s="79" t="s">
        <v>382</v>
      </c>
      <c r="C128" s="132"/>
      <c r="D128" s="137"/>
      <c r="E128" s="139" t="s">
        <v>82</v>
      </c>
      <c r="F128" s="139"/>
      <c r="G128" s="132" t="s">
        <v>383</v>
      </c>
      <c r="H128" s="139"/>
      <c r="I128" s="139"/>
      <c r="J128" s="139"/>
      <c r="K128" s="139"/>
      <c r="L128" s="139"/>
      <c r="M128" s="31">
        <f>'PPAS 2023 (rincian belanja)'!J128</f>
        <v>5000000</v>
      </c>
      <c r="N128" s="139"/>
      <c r="O128" s="139"/>
      <c r="P128" s="81" t="s">
        <v>17</v>
      </c>
    </row>
    <row r="129" spans="1:16" ht="38.25" x14ac:dyDescent="0.25">
      <c r="A129" s="77"/>
      <c r="B129" s="79" t="s">
        <v>384</v>
      </c>
      <c r="C129" s="132"/>
      <c r="D129" s="137"/>
      <c r="E129" s="139" t="s">
        <v>83</v>
      </c>
      <c r="F129" s="139"/>
      <c r="G129" s="132" t="s">
        <v>385</v>
      </c>
      <c r="H129" s="139"/>
      <c r="I129" s="139"/>
      <c r="J129" s="139"/>
      <c r="K129" s="139"/>
      <c r="L129" s="139"/>
      <c r="M129" s="31">
        <f>'PPAS 2023 (rincian belanja)'!J129</f>
        <v>7000000</v>
      </c>
      <c r="N129" s="139"/>
      <c r="O129" s="139"/>
      <c r="P129" s="81" t="s">
        <v>17</v>
      </c>
    </row>
    <row r="130" spans="1:16" ht="38.25" customHeight="1" x14ac:dyDescent="0.25">
      <c r="A130" s="77"/>
      <c r="B130" s="79" t="s">
        <v>386</v>
      </c>
      <c r="C130" s="132"/>
      <c r="D130" s="137"/>
      <c r="E130" s="139" t="s">
        <v>387</v>
      </c>
      <c r="F130" s="139"/>
      <c r="G130" s="132" t="s">
        <v>388</v>
      </c>
      <c r="H130" s="139"/>
      <c r="I130" s="139"/>
      <c r="J130" s="139"/>
      <c r="K130" s="139"/>
      <c r="L130" s="139"/>
      <c r="M130" s="31">
        <f>'PPAS 2023 (rincian belanja)'!J130</f>
        <v>0</v>
      </c>
      <c r="N130" s="139"/>
      <c r="O130" s="139"/>
      <c r="P130" s="81"/>
    </row>
    <row r="131" spans="1:16" ht="27" customHeight="1" x14ac:dyDescent="0.25">
      <c r="A131" s="77"/>
      <c r="B131" s="79" t="s">
        <v>389</v>
      </c>
      <c r="C131" s="132"/>
      <c r="D131" s="137"/>
      <c r="E131" s="139" t="s">
        <v>390</v>
      </c>
      <c r="F131" s="139"/>
      <c r="G131" s="132" t="s">
        <v>391</v>
      </c>
      <c r="H131" s="139"/>
      <c r="I131" s="139"/>
      <c r="J131" s="139"/>
      <c r="K131" s="139"/>
      <c r="L131" s="139"/>
      <c r="M131" s="31">
        <f>'PPAS 2023 (rincian belanja)'!J131</f>
        <v>0</v>
      </c>
      <c r="N131" s="139"/>
      <c r="O131" s="139"/>
      <c r="P131" s="81"/>
    </row>
    <row r="132" spans="1:16" ht="25.5" x14ac:dyDescent="0.25">
      <c r="A132" s="77"/>
      <c r="B132" s="79" t="s">
        <v>392</v>
      </c>
      <c r="C132" s="132"/>
      <c r="D132" s="137"/>
      <c r="E132" s="139" t="s">
        <v>393</v>
      </c>
      <c r="F132" s="139"/>
      <c r="G132" s="132" t="s">
        <v>394</v>
      </c>
      <c r="H132" s="139"/>
      <c r="I132" s="139"/>
      <c r="J132" s="139"/>
      <c r="K132" s="139"/>
      <c r="L132" s="139"/>
      <c r="M132" s="31">
        <f>'PPAS 2023 (rincian belanja)'!J132</f>
        <v>0</v>
      </c>
      <c r="N132" s="139"/>
      <c r="O132" s="139"/>
      <c r="P132" s="81"/>
    </row>
    <row r="133" spans="1:16" ht="38.25" customHeight="1" x14ac:dyDescent="0.25">
      <c r="A133" s="77"/>
      <c r="B133" s="79" t="s">
        <v>395</v>
      </c>
      <c r="C133" s="132"/>
      <c r="D133" s="137"/>
      <c r="E133" s="139" t="s">
        <v>84</v>
      </c>
      <c r="F133" s="139"/>
      <c r="G133" s="132" t="s">
        <v>396</v>
      </c>
      <c r="H133" s="139"/>
      <c r="I133" s="139"/>
      <c r="J133" s="139"/>
      <c r="K133" s="139"/>
      <c r="L133" s="139"/>
      <c r="M133" s="31">
        <f>'PPAS 2023 (rincian belanja)'!J133</f>
        <v>5000000</v>
      </c>
      <c r="N133" s="139"/>
      <c r="O133" s="139"/>
      <c r="P133" s="81" t="s">
        <v>17</v>
      </c>
    </row>
    <row r="134" spans="1:16" ht="33" customHeight="1" x14ac:dyDescent="0.25">
      <c r="A134" s="77"/>
      <c r="B134" s="79" t="s">
        <v>397</v>
      </c>
      <c r="C134" s="132"/>
      <c r="D134" s="137"/>
      <c r="E134" s="139" t="s">
        <v>398</v>
      </c>
      <c r="F134" s="139"/>
      <c r="G134" s="132" t="s">
        <v>399</v>
      </c>
      <c r="H134" s="139"/>
      <c r="I134" s="139"/>
      <c r="J134" s="139"/>
      <c r="K134" s="139"/>
      <c r="L134" s="139"/>
      <c r="M134" s="31">
        <f>'PPAS 2023 (rincian belanja)'!J134</f>
        <v>0</v>
      </c>
      <c r="N134" s="139"/>
      <c r="O134" s="139"/>
      <c r="P134" s="81"/>
    </row>
    <row r="135" spans="1:16" ht="38.25" x14ac:dyDescent="0.25">
      <c r="A135" s="77"/>
      <c r="B135" s="79" t="s">
        <v>400</v>
      </c>
      <c r="C135" s="132"/>
      <c r="D135" s="137"/>
      <c r="E135" s="139" t="s">
        <v>85</v>
      </c>
      <c r="F135" s="139"/>
      <c r="G135" s="132" t="s">
        <v>401</v>
      </c>
      <c r="H135" s="139"/>
      <c r="I135" s="139"/>
      <c r="J135" s="139"/>
      <c r="K135" s="139"/>
      <c r="L135" s="139"/>
      <c r="M135" s="31">
        <f>'PPAS 2023 (rincian belanja)'!J135</f>
        <v>7000000</v>
      </c>
      <c r="N135" s="139"/>
      <c r="O135" s="139"/>
      <c r="P135" s="81" t="s">
        <v>17</v>
      </c>
    </row>
    <row r="136" spans="1:16" ht="25.5" x14ac:dyDescent="0.25">
      <c r="A136" s="77"/>
      <c r="B136" s="79" t="s">
        <v>402</v>
      </c>
      <c r="C136" s="132"/>
      <c r="D136" s="137"/>
      <c r="E136" s="139" t="s">
        <v>86</v>
      </c>
      <c r="F136" s="139"/>
      <c r="G136" s="132" t="s">
        <v>403</v>
      </c>
      <c r="H136" s="139"/>
      <c r="I136" s="139"/>
      <c r="J136" s="139"/>
      <c r="K136" s="139"/>
      <c r="L136" s="139"/>
      <c r="M136" s="31">
        <f>'PPAS 2023 (rincian belanja)'!J136</f>
        <v>6252000</v>
      </c>
      <c r="N136" s="139"/>
      <c r="O136" s="139"/>
      <c r="P136" s="81" t="s">
        <v>17</v>
      </c>
    </row>
    <row r="137" spans="1:16" ht="38.25" customHeight="1" x14ac:dyDescent="0.25">
      <c r="A137" s="77"/>
      <c r="B137" s="79" t="s">
        <v>404</v>
      </c>
      <c r="C137" s="132"/>
      <c r="D137" s="137"/>
      <c r="E137" s="139" t="s">
        <v>87</v>
      </c>
      <c r="F137" s="139"/>
      <c r="G137" s="132" t="s">
        <v>423</v>
      </c>
      <c r="H137" s="139"/>
      <c r="I137" s="139"/>
      <c r="J137" s="139"/>
      <c r="K137" s="139"/>
      <c r="L137" s="139"/>
      <c r="M137" s="31">
        <f>'PPAS 2023 (rincian belanja)'!J137</f>
        <v>7000000</v>
      </c>
      <c r="N137" s="139"/>
      <c r="O137" s="139"/>
      <c r="P137" s="81" t="s">
        <v>17</v>
      </c>
    </row>
    <row r="138" spans="1:16" ht="42" customHeight="1" x14ac:dyDescent="0.25">
      <c r="A138" s="77"/>
      <c r="B138" s="79" t="s">
        <v>405</v>
      </c>
      <c r="C138" s="132"/>
      <c r="D138" s="137"/>
      <c r="E138" s="139" t="s">
        <v>406</v>
      </c>
      <c r="F138" s="139"/>
      <c r="G138" s="132" t="s">
        <v>407</v>
      </c>
      <c r="H138" s="139"/>
      <c r="I138" s="139"/>
      <c r="J138" s="139"/>
      <c r="K138" s="139"/>
      <c r="L138" s="139"/>
      <c r="M138" s="31">
        <f>'PPAS 2023 (rincian belanja)'!J138</f>
        <v>0</v>
      </c>
      <c r="N138" s="139"/>
      <c r="O138" s="139"/>
      <c r="P138" s="81"/>
    </row>
    <row r="139" spans="1:16" ht="38.25" x14ac:dyDescent="0.25">
      <c r="A139" s="77"/>
      <c r="B139" s="79" t="s">
        <v>408</v>
      </c>
      <c r="C139" s="132"/>
      <c r="D139" s="137"/>
      <c r="E139" s="139" t="s">
        <v>88</v>
      </c>
      <c r="F139" s="139"/>
      <c r="G139" s="132" t="s">
        <v>409</v>
      </c>
      <c r="H139" s="139"/>
      <c r="I139" s="139"/>
      <c r="J139" s="139"/>
      <c r="K139" s="139"/>
      <c r="L139" s="139"/>
      <c r="M139" s="31">
        <f>'PPAS 2023 (rincian belanja)'!J139</f>
        <v>7000000</v>
      </c>
      <c r="N139" s="139"/>
      <c r="O139" s="139"/>
      <c r="P139" s="81" t="s">
        <v>17</v>
      </c>
    </row>
    <row r="140" spans="1:16" ht="30" customHeight="1" x14ac:dyDescent="0.25">
      <c r="A140" s="77"/>
      <c r="B140" s="79" t="s">
        <v>410</v>
      </c>
      <c r="C140" s="132"/>
      <c r="D140" s="137"/>
      <c r="E140" s="139" t="s">
        <v>411</v>
      </c>
      <c r="F140" s="139"/>
      <c r="G140" s="132" t="s">
        <v>412</v>
      </c>
      <c r="H140" s="139"/>
      <c r="I140" s="139"/>
      <c r="J140" s="139"/>
      <c r="K140" s="139"/>
      <c r="L140" s="139"/>
      <c r="M140" s="31">
        <f>'PPAS 2023 (rincian belanja)'!J140</f>
        <v>0</v>
      </c>
      <c r="N140" s="139"/>
      <c r="O140" s="139"/>
      <c r="P140" s="81"/>
    </row>
    <row r="141" spans="1:16" ht="57" customHeight="1" x14ac:dyDescent="0.25">
      <c r="A141" s="77"/>
      <c r="B141" s="79" t="s">
        <v>413</v>
      </c>
      <c r="C141" s="132"/>
      <c r="D141" s="137"/>
      <c r="E141" s="139" t="s">
        <v>89</v>
      </c>
      <c r="F141" s="139"/>
      <c r="G141" s="132" t="s">
        <v>414</v>
      </c>
      <c r="H141" s="139"/>
      <c r="I141" s="139"/>
      <c r="J141" s="139"/>
      <c r="K141" s="139"/>
      <c r="L141" s="139"/>
      <c r="M141" s="31">
        <f>'PPAS 2023 (rincian belanja)'!J141</f>
        <v>7000000</v>
      </c>
      <c r="N141" s="139"/>
      <c r="O141" s="139"/>
      <c r="P141" s="81" t="s">
        <v>17</v>
      </c>
    </row>
    <row r="142" spans="1:16" ht="39" customHeight="1" x14ac:dyDescent="0.25">
      <c r="A142" s="77"/>
      <c r="B142" s="79" t="s">
        <v>415</v>
      </c>
      <c r="C142" s="132"/>
      <c r="D142" s="137"/>
      <c r="E142" s="139" t="s">
        <v>416</v>
      </c>
      <c r="F142" s="139"/>
      <c r="G142" s="132" t="s">
        <v>417</v>
      </c>
      <c r="H142" s="139"/>
      <c r="I142" s="139"/>
      <c r="J142" s="139"/>
      <c r="K142" s="139"/>
      <c r="L142" s="139"/>
      <c r="M142" s="31">
        <f>'PPAS 2023 (rincian belanja)'!J142</f>
        <v>0</v>
      </c>
      <c r="N142" s="139"/>
      <c r="O142" s="139"/>
      <c r="P142" s="81"/>
    </row>
    <row r="143" spans="1:16" ht="25.5" x14ac:dyDescent="0.25">
      <c r="A143" s="77"/>
      <c r="B143" s="79" t="s">
        <v>418</v>
      </c>
      <c r="C143" s="132"/>
      <c r="D143" s="137"/>
      <c r="E143" s="139" t="s">
        <v>419</v>
      </c>
      <c r="F143" s="139"/>
      <c r="G143" s="132" t="s">
        <v>420</v>
      </c>
      <c r="H143" s="139"/>
      <c r="I143" s="139"/>
      <c r="J143" s="139"/>
      <c r="K143" s="139"/>
      <c r="L143" s="139"/>
      <c r="M143" s="31">
        <f>'PPAS 2023 (rincian belanja)'!J143</f>
        <v>0</v>
      </c>
      <c r="N143" s="139"/>
      <c r="O143" s="139"/>
      <c r="P143" s="81"/>
    </row>
    <row r="144" spans="1:16" ht="38.25" x14ac:dyDescent="0.25">
      <c r="A144" s="77"/>
      <c r="B144" s="79" t="s">
        <v>421</v>
      </c>
      <c r="C144" s="132"/>
      <c r="D144" s="137"/>
      <c r="E144" s="139" t="s">
        <v>90</v>
      </c>
      <c r="F144" s="139"/>
      <c r="G144" s="132" t="s">
        <v>422</v>
      </c>
      <c r="H144" s="139"/>
      <c r="I144" s="139"/>
      <c r="J144" s="139"/>
      <c r="K144" s="139"/>
      <c r="L144" s="139"/>
      <c r="M144" s="31">
        <f>'PPAS 2023 (rincian belanja)'!J144</f>
        <v>7000000</v>
      </c>
      <c r="N144" s="139"/>
      <c r="O144" s="139"/>
      <c r="P144" s="81" t="s">
        <v>17</v>
      </c>
    </row>
    <row r="145" spans="1:17" ht="15" customHeight="1" x14ac:dyDescent="0.25">
      <c r="A145" s="107"/>
      <c r="B145" s="108"/>
      <c r="C145" s="135"/>
      <c r="D145" s="135"/>
      <c r="E145" s="174"/>
      <c r="F145" s="174"/>
      <c r="G145" s="174"/>
      <c r="H145" s="146"/>
      <c r="I145" s="146"/>
      <c r="J145" s="146"/>
      <c r="K145" s="146"/>
      <c r="L145" s="146"/>
      <c r="M145" s="146"/>
      <c r="N145" s="146"/>
      <c r="O145" s="146"/>
      <c r="P145" s="170">
        <f>SUM(M9:M144)</f>
        <v>1779396352</v>
      </c>
      <c r="Q145" s="171"/>
    </row>
    <row r="147" spans="1:17" ht="15" customHeight="1" x14ac:dyDescent="0.25">
      <c r="P147" s="169"/>
      <c r="Q147" s="169"/>
    </row>
    <row r="148" spans="1:17" ht="15" customHeight="1" x14ac:dyDescent="0.25">
      <c r="P148" s="169">
        <v>1779396352</v>
      </c>
      <c r="Q148" s="169"/>
    </row>
    <row r="149" spans="1:17" x14ac:dyDescent="0.25">
      <c r="P149" s="172">
        <f>P148-P145</f>
        <v>0</v>
      </c>
      <c r="Q149" s="173"/>
    </row>
    <row r="154" spans="1:17" x14ac:dyDescent="0.25">
      <c r="P154" s="154">
        <v>1779396352</v>
      </c>
      <c r="Q154" s="154"/>
    </row>
    <row r="156" spans="1:17" x14ac:dyDescent="0.25">
      <c r="P156" s="153">
        <f>P154-P148</f>
        <v>0</v>
      </c>
      <c r="Q156" s="154"/>
    </row>
  </sheetData>
  <mergeCells count="46">
    <mergeCell ref="P156:Q156"/>
    <mergeCell ref="F5:H6"/>
    <mergeCell ref="I6:I7"/>
    <mergeCell ref="J6:L6"/>
    <mergeCell ref="M6:M7"/>
    <mergeCell ref="N6:N7"/>
    <mergeCell ref="O5:O7"/>
    <mergeCell ref="E145:G145"/>
    <mergeCell ref="P145:Q145"/>
    <mergeCell ref="P147:Q147"/>
    <mergeCell ref="P148:Q148"/>
    <mergeCell ref="P149:Q149"/>
    <mergeCell ref="P154:Q154"/>
    <mergeCell ref="D110:E110"/>
    <mergeCell ref="C114:E114"/>
    <mergeCell ref="D115:E115"/>
    <mergeCell ref="C125:E125"/>
    <mergeCell ref="D126:E126"/>
    <mergeCell ref="D95:E95"/>
    <mergeCell ref="D98:E98"/>
    <mergeCell ref="C103:E103"/>
    <mergeCell ref="C109:E109"/>
    <mergeCell ref="B8:E8"/>
    <mergeCell ref="C9:E9"/>
    <mergeCell ref="D10:E10"/>
    <mergeCell ref="D18:E18"/>
    <mergeCell ref="D91:E91"/>
    <mergeCell ref="D27:E27"/>
    <mergeCell ref="D35:E35"/>
    <mergeCell ref="D47:E47"/>
    <mergeCell ref="D59:E59"/>
    <mergeCell ref="D68:E68"/>
    <mergeCell ref="D73:E73"/>
    <mergeCell ref="D82:E82"/>
    <mergeCell ref="C85:E85"/>
    <mergeCell ref="C86:E86"/>
    <mergeCell ref="C87:E87"/>
    <mergeCell ref="D88:E88"/>
    <mergeCell ref="A1:Q1"/>
    <mergeCell ref="A2:Q2"/>
    <mergeCell ref="A3:Q3"/>
    <mergeCell ref="A5:A7"/>
    <mergeCell ref="B5:B7"/>
    <mergeCell ref="C5:E7"/>
    <mergeCell ref="P5:Q5"/>
    <mergeCell ref="P6:Q6"/>
  </mergeCells>
  <pageMargins left="0.2" right="0.45" top="0.75" bottom="0.75" header="0.3" footer="0.3"/>
  <pageSetup paperSize="5" scale="85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P7"/>
  <sheetViews>
    <sheetView workbookViewId="0">
      <selection activeCell="C4" sqref="C4:P7"/>
    </sheetView>
  </sheetViews>
  <sheetFormatPr defaultRowHeight="15" x14ac:dyDescent="0.25"/>
  <cols>
    <col min="3" max="3" width="9.28515625" bestFit="1" customWidth="1"/>
    <col min="5" max="5" width="9.28515625" bestFit="1" customWidth="1"/>
    <col min="6" max="6" width="10.140625" bestFit="1" customWidth="1"/>
    <col min="7" max="7" width="12.7109375" bestFit="1" customWidth="1"/>
    <col min="8" max="8" width="12.7109375" customWidth="1"/>
    <col min="9" max="10" width="9.28515625" bestFit="1" customWidth="1"/>
    <col min="11" max="11" width="13.5703125" customWidth="1"/>
    <col min="12" max="12" width="12.7109375" customWidth="1"/>
    <col min="13" max="13" width="10.140625" bestFit="1" customWidth="1"/>
    <col min="14" max="14" width="9.28515625" bestFit="1" customWidth="1"/>
    <col min="15" max="15" width="11.5703125" customWidth="1"/>
    <col min="16" max="16" width="22.7109375" customWidth="1"/>
  </cols>
  <sheetData>
    <row r="4" spans="3:16" ht="15" customHeight="1" x14ac:dyDescent="0.25">
      <c r="C4" s="208" t="s">
        <v>91</v>
      </c>
      <c r="D4" s="208" t="s">
        <v>477</v>
      </c>
      <c r="E4" s="209" t="s">
        <v>478</v>
      </c>
      <c r="F4" s="210"/>
      <c r="G4" s="210"/>
      <c r="H4" s="211"/>
      <c r="I4" s="209" t="s">
        <v>479</v>
      </c>
      <c r="J4" s="210"/>
      <c r="K4" s="210"/>
      <c r="L4" s="211"/>
      <c r="M4" s="209" t="s">
        <v>480</v>
      </c>
      <c r="N4" s="210"/>
      <c r="O4" s="211"/>
      <c r="P4" s="208" t="s">
        <v>481</v>
      </c>
    </row>
    <row r="5" spans="3:16" x14ac:dyDescent="0.25">
      <c r="C5" s="208"/>
      <c r="D5" s="208"/>
      <c r="E5" s="120">
        <v>2018</v>
      </c>
      <c r="F5" s="120">
        <v>2019</v>
      </c>
      <c r="G5" s="120">
        <v>2020</v>
      </c>
      <c r="H5" s="120">
        <v>2021</v>
      </c>
      <c r="I5" s="120">
        <v>2018</v>
      </c>
      <c r="J5" s="120">
        <v>2019</v>
      </c>
      <c r="K5" s="120">
        <v>2020</v>
      </c>
      <c r="L5" s="120">
        <v>2021</v>
      </c>
      <c r="M5" s="120">
        <v>2022</v>
      </c>
      <c r="N5" s="120">
        <v>2023</v>
      </c>
      <c r="O5" s="120">
        <v>2024</v>
      </c>
      <c r="P5" s="208"/>
    </row>
    <row r="6" spans="3:16" x14ac:dyDescent="0.25"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</row>
    <row r="7" spans="3:16" ht="77.25" customHeight="1" x14ac:dyDescent="0.25">
      <c r="C7" s="122">
        <v>1</v>
      </c>
      <c r="D7" s="120" t="s">
        <v>482</v>
      </c>
      <c r="E7" s="123">
        <v>1059325</v>
      </c>
      <c r="F7" s="124">
        <v>793587.8</v>
      </c>
      <c r="G7" s="123">
        <v>1668129187</v>
      </c>
      <c r="H7" s="123">
        <v>1689670</v>
      </c>
      <c r="I7" s="123">
        <v>1059325</v>
      </c>
      <c r="J7" s="123">
        <v>793588</v>
      </c>
      <c r="K7" s="126">
        <v>1395928.969</v>
      </c>
      <c r="L7" s="123" t="s">
        <v>484</v>
      </c>
      <c r="M7" s="123">
        <v>16000000</v>
      </c>
      <c r="N7" s="123">
        <v>1750000</v>
      </c>
      <c r="O7" s="123">
        <v>1850000</v>
      </c>
      <c r="P7" s="125" t="s">
        <v>483</v>
      </c>
    </row>
  </sheetData>
  <mergeCells count="6">
    <mergeCell ref="C4:C5"/>
    <mergeCell ref="D4:D5"/>
    <mergeCell ref="P4:P5"/>
    <mergeCell ref="E4:H4"/>
    <mergeCell ref="I4:L4"/>
    <mergeCell ref="M4:O4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PPAS 2023</vt:lpstr>
      <vt:lpstr>PPAS 2023 (rincian belanja)</vt:lpstr>
      <vt:lpstr>Sheet2</vt:lpstr>
      <vt:lpstr>rencana 2023</vt:lpstr>
      <vt:lpstr>Sheet1 (2)</vt:lpstr>
      <vt:lpstr>PPAS 2023 (rincian penyesuaian)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Irwan Nawir</dc:creator>
  <cp:lastModifiedBy>Irwan Nawir</cp:lastModifiedBy>
  <cp:lastPrinted>2022-02-24T03:23:53Z</cp:lastPrinted>
  <dcterms:created xsi:type="dcterms:W3CDTF">2021-04-14T02:15:15Z</dcterms:created>
  <dcterms:modified xsi:type="dcterms:W3CDTF">2022-04-04T05:09:58Z</dcterms:modified>
</cp:coreProperties>
</file>